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6.- Secretaria de Finanzas y Administración\5.- Jefatura de contabilidad de ingresos 2025\8.- informes\3.- informes trimestrales y Cuenta Publica\2025\3ER  TRIMESTRE 2025\3ER TRIMESTRE 2025\"/>
    </mc:Choice>
  </mc:AlternateContent>
  <xr:revisionPtr revIDLastSave="0" documentId="13_ncr:1_{54C26D44-05A9-4844-A092-189F773BA2F0}" xr6:coauthVersionLast="47" xr6:coauthVersionMax="47" xr10:uidLastSave="{00000000-0000-0000-0000-000000000000}"/>
  <bookViews>
    <workbookView xWindow="21480" yWindow="-120" windowWidth="29040" windowHeight="15720" xr2:uid="{6F2AD21F-4CEE-4571-BDC9-C8AC37DF7E68}"/>
  </bookViews>
  <sheets>
    <sheet name="EADID " sheetId="1" r:id="rId1"/>
  </sheets>
  <definedNames>
    <definedName name="_xlnm._FilterDatabase" localSheetId="0" hidden="1">'EADID '!$B$6:$D$468</definedName>
    <definedName name="_xlnm.Print_Area" localSheetId="0">'EADID '!$B$1:$D$468</definedName>
    <definedName name="_xlnm.Print_Titles" localSheetId="0">'EADID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7" i="1" l="1"/>
  <c r="C461" i="1"/>
  <c r="C444" i="1"/>
  <c r="C438" i="1"/>
  <c r="C436" i="1"/>
  <c r="C434" i="1"/>
  <c r="C431" i="1"/>
  <c r="C415" i="1"/>
  <c r="C412" i="1"/>
  <c r="C407" i="1"/>
  <c r="C402" i="1"/>
  <c r="C382" i="1"/>
  <c r="C379" i="1"/>
  <c r="C376" i="1"/>
  <c r="C373" i="1"/>
  <c r="C371" i="1"/>
  <c r="C365" i="1"/>
  <c r="C363" i="1"/>
  <c r="C359" i="1"/>
  <c r="C356" i="1"/>
  <c r="C347" i="1"/>
  <c r="C343" i="1"/>
  <c r="C339" i="1"/>
  <c r="C321" i="1"/>
  <c r="C319" i="1"/>
  <c r="C317" i="1"/>
  <c r="C315" i="1"/>
  <c r="C312" i="1"/>
  <c r="C308" i="1"/>
  <c r="C289" i="1"/>
  <c r="C281" i="1"/>
  <c r="C279" i="1"/>
  <c r="C269" i="1"/>
  <c r="C267" i="1"/>
  <c r="C256" i="1"/>
  <c r="C234" i="1"/>
  <c r="C228" i="1"/>
  <c r="C211" i="1"/>
  <c r="C208" i="1"/>
  <c r="C154" i="1"/>
  <c r="C151" i="1"/>
  <c r="C149" i="1"/>
  <c r="C140" i="1"/>
  <c r="C121" i="1"/>
  <c r="C105" i="1"/>
  <c r="C96" i="1"/>
  <c r="C93" i="1"/>
  <c r="C80" i="1"/>
  <c r="C61" i="1"/>
  <c r="C50" i="1"/>
  <c r="C43" i="1"/>
  <c r="C37" i="1"/>
  <c r="C31" i="1"/>
  <c r="C29" i="1"/>
  <c r="C23" i="1"/>
  <c r="C19" i="1"/>
  <c r="C13" i="1"/>
  <c r="C11" i="1"/>
  <c r="C288" i="1" l="1"/>
  <c r="C210" i="1"/>
  <c r="C49" i="1"/>
  <c r="C307" i="1"/>
  <c r="C42" i="1"/>
  <c r="C346" i="1"/>
  <c r="C358" i="1"/>
  <c r="C381" i="1"/>
  <c r="C22" i="1"/>
  <c r="C342" i="1"/>
  <c r="C10" i="1" l="1"/>
  <c r="C287" i="1"/>
  <c r="C48" i="1"/>
  <c r="C41" i="1"/>
  <c r="C345" i="1"/>
  <c r="C9" i="1" l="1"/>
  <c r="C8" i="1"/>
  <c r="D12" i="1" l="1"/>
  <c r="D18" i="1"/>
  <c r="D68" i="1"/>
  <c r="D94" i="1"/>
  <c r="D119" i="1"/>
  <c r="D143" i="1"/>
  <c r="D169" i="1"/>
  <c r="D193" i="1"/>
  <c r="D221" i="1"/>
  <c r="D246" i="1"/>
  <c r="D271" i="1"/>
  <c r="D296" i="1"/>
  <c r="D325" i="1"/>
  <c r="D353" i="1"/>
  <c r="D378" i="1"/>
  <c r="D426" i="1"/>
  <c r="D452" i="1"/>
  <c r="D20" i="1"/>
  <c r="D44" i="1"/>
  <c r="D70" i="1"/>
  <c r="D95" i="1"/>
  <c r="D120" i="1"/>
  <c r="D144" i="1"/>
  <c r="D170" i="1"/>
  <c r="D194" i="1"/>
  <c r="D222" i="1"/>
  <c r="D247" i="1"/>
  <c r="D272" i="1"/>
  <c r="D297" i="1"/>
  <c r="D326" i="1"/>
  <c r="D354" i="1"/>
  <c r="D403" i="1"/>
  <c r="D427" i="1"/>
  <c r="D453" i="1"/>
  <c r="D45" i="1"/>
  <c r="D71" i="1"/>
  <c r="D145" i="1"/>
  <c r="D171" i="1"/>
  <c r="D195" i="1"/>
  <c r="D223" i="1"/>
  <c r="D248" i="1"/>
  <c r="D273" i="1"/>
  <c r="D298" i="1"/>
  <c r="D327" i="1"/>
  <c r="D355" i="1"/>
  <c r="D380" i="1"/>
  <c r="D404" i="1"/>
  <c r="D428" i="1"/>
  <c r="D454" i="1"/>
  <c r="D46" i="1"/>
  <c r="D72" i="1"/>
  <c r="D97" i="1"/>
  <c r="D122" i="1"/>
  <c r="D146" i="1"/>
  <c r="D172" i="1"/>
  <c r="D196" i="1"/>
  <c r="D224" i="1"/>
  <c r="D249" i="1"/>
  <c r="D275" i="1"/>
  <c r="D299" i="1"/>
  <c r="D328" i="1"/>
  <c r="D405" i="1"/>
  <c r="D429" i="1"/>
  <c r="D455" i="1"/>
  <c r="D47" i="1"/>
  <c r="D73" i="1"/>
  <c r="D98" i="1"/>
  <c r="D123" i="1"/>
  <c r="D147" i="1"/>
  <c r="D173" i="1"/>
  <c r="D197" i="1"/>
  <c r="D225" i="1"/>
  <c r="D250" i="1"/>
  <c r="D276" i="1"/>
  <c r="D300" i="1"/>
  <c r="D330" i="1"/>
  <c r="D357" i="1"/>
  <c r="D21" i="1"/>
  <c r="D27" i="1"/>
  <c r="D52" i="1"/>
  <c r="D78" i="1"/>
  <c r="D102" i="1"/>
  <c r="D127" i="1"/>
  <c r="D177" i="1"/>
  <c r="D201" i="1"/>
  <c r="D230" i="1"/>
  <c r="D255" i="1"/>
  <c r="D280" i="1"/>
  <c r="D304" i="1"/>
  <c r="D334" i="1"/>
  <c r="D361" i="1"/>
  <c r="D386" i="1"/>
  <c r="D410" i="1"/>
  <c r="D460" i="1"/>
  <c r="D28" i="1"/>
  <c r="D53" i="1"/>
  <c r="D79" i="1"/>
  <c r="D103" i="1"/>
  <c r="D128" i="1"/>
  <c r="D152" i="1"/>
  <c r="D178" i="1"/>
  <c r="D202" i="1"/>
  <c r="D231" i="1"/>
  <c r="D305" i="1"/>
  <c r="D335" i="1"/>
  <c r="D362" i="1"/>
  <c r="D387" i="1"/>
  <c r="D411" i="1"/>
  <c r="D435" i="1"/>
  <c r="D54" i="1"/>
  <c r="D129" i="1"/>
  <c r="D153" i="1"/>
  <c r="D179" i="1"/>
  <c r="D203" i="1"/>
  <c r="D232" i="1"/>
  <c r="D257" i="1"/>
  <c r="D282" i="1"/>
  <c r="D306" i="1"/>
  <c r="D336" i="1"/>
  <c r="D388" i="1"/>
  <c r="D462" i="1"/>
  <c r="D30" i="1"/>
  <c r="D55" i="1"/>
  <c r="D81" i="1"/>
  <c r="D106" i="1"/>
  <c r="D36" i="1"/>
  <c r="D16" i="1"/>
  <c r="D101" i="1"/>
  <c r="D138" i="1"/>
  <c r="D180" i="1"/>
  <c r="D212" i="1"/>
  <c r="D258" i="1"/>
  <c r="D291" i="1"/>
  <c r="D337" i="1"/>
  <c r="D408" i="1"/>
  <c r="D443" i="1"/>
  <c r="D17" i="1"/>
  <c r="D62" i="1"/>
  <c r="D107" i="1"/>
  <c r="D139" i="1"/>
  <c r="D181" i="1"/>
  <c r="D216" i="1"/>
  <c r="D259" i="1"/>
  <c r="D292" i="1"/>
  <c r="D338" i="1"/>
  <c r="D374" i="1"/>
  <c r="D409" i="1"/>
  <c r="D24" i="1"/>
  <c r="D63" i="1"/>
  <c r="D108" i="1"/>
  <c r="D182" i="1"/>
  <c r="D217" i="1"/>
  <c r="D260" i="1"/>
  <c r="D293" i="1"/>
  <c r="D375" i="1"/>
  <c r="D413" i="1"/>
  <c r="D446" i="1"/>
  <c r="D25" i="1"/>
  <c r="D64" i="1"/>
  <c r="D109" i="1"/>
  <c r="D141" i="1"/>
  <c r="D183" i="1"/>
  <c r="D218" i="1"/>
  <c r="D261" i="1"/>
  <c r="D294" i="1"/>
  <c r="D414" i="1"/>
  <c r="D447" i="1"/>
  <c r="D26" i="1"/>
  <c r="D65" i="1"/>
  <c r="D110" i="1"/>
  <c r="D142" i="1"/>
  <c r="D184" i="1"/>
  <c r="D220" i="1"/>
  <c r="D262" i="1"/>
  <c r="D295" i="1"/>
  <c r="D344" i="1"/>
  <c r="D377" i="1"/>
  <c r="D448" i="1"/>
  <c r="D66" i="1"/>
  <c r="D111" i="1"/>
  <c r="D148" i="1"/>
  <c r="D185" i="1"/>
  <c r="D227" i="1"/>
  <c r="D263" i="1"/>
  <c r="D301" i="1"/>
  <c r="D416" i="1"/>
  <c r="D449" i="1"/>
  <c r="D389" i="1"/>
  <c r="D156" i="1"/>
  <c r="D268" i="1"/>
  <c r="D390" i="1"/>
  <c r="D458" i="1"/>
  <c r="D117" i="1"/>
  <c r="D236" i="1"/>
  <c r="D351" i="1"/>
  <c r="D422" i="1"/>
  <c r="D39" i="1"/>
  <c r="D192" i="1"/>
  <c r="D32" i="1"/>
  <c r="D67" i="1"/>
  <c r="D112" i="1"/>
  <c r="D186" i="1"/>
  <c r="D264" i="1"/>
  <c r="D302" i="1"/>
  <c r="D383" i="1"/>
  <c r="D417" i="1"/>
  <c r="D450" i="1"/>
  <c r="D74" i="1"/>
  <c r="D113" i="1"/>
  <c r="D150" i="1"/>
  <c r="D187" i="1"/>
  <c r="D229" i="1"/>
  <c r="D265" i="1"/>
  <c r="D303" i="1"/>
  <c r="D384" i="1"/>
  <c r="D418" i="1"/>
  <c r="D451" i="1"/>
  <c r="D188" i="1"/>
  <c r="D385" i="1"/>
  <c r="D456" i="1"/>
  <c r="D77" i="1"/>
  <c r="D115" i="1"/>
  <c r="D349" i="1"/>
  <c r="D457" i="1"/>
  <c r="D116" i="1"/>
  <c r="D235" i="1"/>
  <c r="D309" i="1"/>
  <c r="D83" i="1"/>
  <c r="D191" i="1"/>
  <c r="D310" i="1"/>
  <c r="D459" i="1"/>
  <c r="D118" i="1"/>
  <c r="D237" i="1"/>
  <c r="D33" i="1"/>
  <c r="D34" i="1"/>
  <c r="D75" i="1"/>
  <c r="D114" i="1"/>
  <c r="D233" i="1"/>
  <c r="D266" i="1"/>
  <c r="D348" i="1"/>
  <c r="D419" i="1"/>
  <c r="D35" i="1"/>
  <c r="D155" i="1"/>
  <c r="D189" i="1"/>
  <c r="D420" i="1"/>
  <c r="D82" i="1"/>
  <c r="D190" i="1"/>
  <c r="D350" i="1"/>
  <c r="D421" i="1"/>
  <c r="D38" i="1"/>
  <c r="D157" i="1"/>
  <c r="D391" i="1"/>
  <c r="D84" i="1"/>
  <c r="D159" i="1"/>
  <c r="D131" i="1"/>
  <c r="D207" i="1"/>
  <c r="D368" i="1"/>
  <c r="D132" i="1"/>
  <c r="D369" i="1"/>
  <c r="D439" i="1"/>
  <c r="D56" i="1"/>
  <c r="D392" i="1"/>
  <c r="D57" i="1"/>
  <c r="D238" i="1"/>
  <c r="D393" i="1"/>
  <c r="D58" i="1"/>
  <c r="D239" i="1"/>
  <c r="D394" i="1"/>
  <c r="D59" i="1"/>
  <c r="D240" i="1"/>
  <c r="D395" i="1"/>
  <c r="D466" i="1"/>
  <c r="D161" i="1"/>
  <c r="D396" i="1"/>
  <c r="D85" i="1"/>
  <c r="D242" i="1"/>
  <c r="D397" i="1"/>
  <c r="D86" i="1"/>
  <c r="D243" i="1"/>
  <c r="D398" i="1"/>
  <c r="D87" i="1"/>
  <c r="D244" i="1"/>
  <c r="D399" i="1"/>
  <c r="D88" i="1"/>
  <c r="D245" i="1"/>
  <c r="D400" i="1"/>
  <c r="D89" i="1"/>
  <c r="D331" i="1"/>
  <c r="D168" i="1"/>
  <c r="D332" i="1"/>
  <c r="D254" i="1"/>
  <c r="D92" i="1"/>
  <c r="D278" i="1"/>
  <c r="D100" i="1"/>
  <c r="D430" i="1"/>
  <c r="D283" i="1"/>
  <c r="D284" i="1"/>
  <c r="D40" i="1"/>
  <c r="D366" i="1"/>
  <c r="D206" i="1"/>
  <c r="D437" i="1"/>
  <c r="D133" i="1"/>
  <c r="D209" i="1"/>
  <c r="D441" i="1"/>
  <c r="D134" i="1"/>
  <c r="D290" i="1"/>
  <c r="D372" i="1"/>
  <c r="D442" i="1"/>
  <c r="D135" i="1"/>
  <c r="D311" i="1"/>
  <c r="D463" i="1"/>
  <c r="D136" i="1"/>
  <c r="D464" i="1"/>
  <c r="D137" i="1"/>
  <c r="D314" i="1"/>
  <c r="D465" i="1"/>
  <c r="D160" i="1"/>
  <c r="D60" i="1"/>
  <c r="D241" i="1"/>
  <c r="D320" i="1"/>
  <c r="D162" i="1"/>
  <c r="D468" i="1"/>
  <c r="D164" i="1"/>
  <c r="D322" i="1"/>
  <c r="D165" i="1"/>
  <c r="D323" i="1"/>
  <c r="D166" i="1"/>
  <c r="D324" i="1"/>
  <c r="D167" i="1"/>
  <c r="D401" i="1"/>
  <c r="D252" i="1"/>
  <c r="D174" i="1"/>
  <c r="D270" i="1"/>
  <c r="D198" i="1"/>
  <c r="D199" i="1"/>
  <c r="D14" i="1"/>
  <c r="D204" i="1"/>
  <c r="D285" i="1"/>
  <c r="D367" i="1"/>
  <c r="D91" i="1"/>
  <c r="D423" i="1"/>
  <c r="D176" i="1"/>
  <c r="D424" i="1"/>
  <c r="D124" i="1"/>
  <c r="D125" i="1"/>
  <c r="D126" i="1"/>
  <c r="D251" i="1"/>
  <c r="D90" i="1"/>
  <c r="D406" i="1"/>
  <c r="D333" i="1"/>
  <c r="D175" i="1"/>
  <c r="D352" i="1"/>
  <c r="D277" i="1"/>
  <c r="D99" i="1"/>
  <c r="D425" i="1"/>
  <c r="D360" i="1"/>
  <c r="D200" i="1"/>
  <c r="D364" i="1"/>
  <c r="D15" i="1"/>
  <c r="D432" i="1"/>
  <c r="D205" i="1"/>
  <c r="D433" i="1"/>
  <c r="D130" i="1"/>
  <c r="D286" i="1"/>
  <c r="D93" i="1"/>
  <c r="D267" i="1"/>
  <c r="D343" i="1"/>
  <c r="D269" i="1"/>
  <c r="D289" i="1"/>
  <c r="D121" i="1"/>
  <c r="D19" i="1"/>
  <c r="D434" i="1"/>
  <c r="D31" i="1"/>
  <c r="D37" i="1"/>
  <c r="D312" i="1"/>
  <c r="D61" i="1"/>
  <c r="D444" i="1"/>
  <c r="D105" i="1"/>
  <c r="D80" i="1"/>
  <c r="D356" i="1"/>
  <c r="D140" i="1"/>
  <c r="D363" i="1"/>
  <c r="D151" i="1"/>
  <c r="D407" i="1"/>
  <c r="D308" i="1"/>
  <c r="D379" i="1"/>
  <c r="D319" i="1"/>
  <c r="D402" i="1"/>
  <c r="D359" i="1"/>
  <c r="D279" i="1"/>
  <c r="D371" i="1"/>
  <c r="D415" i="1"/>
  <c r="D436" i="1"/>
  <c r="D43" i="1"/>
  <c r="D467" i="1"/>
  <c r="D461" i="1"/>
  <c r="D96" i="1"/>
  <c r="D154" i="1"/>
  <c r="D347" i="1"/>
  <c r="D211" i="1"/>
  <c r="D228" i="1"/>
  <c r="D149" i="1"/>
  <c r="D234" i="1"/>
  <c r="D256" i="1"/>
  <c r="D365" i="1"/>
  <c r="D208" i="1"/>
  <c r="D412" i="1"/>
  <c r="D438" i="1"/>
  <c r="D50" i="1"/>
  <c r="D431" i="1"/>
  <c r="D321" i="1"/>
  <c r="D11" i="1"/>
  <c r="D13" i="1"/>
  <c r="D373" i="1"/>
  <c r="D376" i="1"/>
  <c r="D23" i="1"/>
  <c r="D281" i="1"/>
  <c r="D382" i="1"/>
  <c r="D29" i="1"/>
  <c r="D346" i="1"/>
  <c r="D42" i="1"/>
  <c r="D49" i="1"/>
  <c r="D342" i="1"/>
  <c r="D22" i="1"/>
  <c r="D358" i="1"/>
  <c r="D307" i="1"/>
  <c r="D210" i="1"/>
  <c r="D288" i="1"/>
  <c r="D381" i="1"/>
  <c r="D9" i="1"/>
  <c r="D10" i="1"/>
  <c r="D287" i="1"/>
  <c r="D41" i="1"/>
  <c r="D345" i="1"/>
  <c r="D48" i="1"/>
</calcChain>
</file>

<file path=xl/sharedStrings.xml><?xml version="1.0" encoding="utf-8"?>
<sst xmlns="http://schemas.openxmlformats.org/spreadsheetml/2006/main" count="468" uniqueCount="461">
  <si>
    <t>GOBIERNO DEL ESTADO DE MICHOACAN DE OCAMPO</t>
  </si>
  <si>
    <t>(Pesos)</t>
  </si>
  <si>
    <t>C O N C E P T O</t>
  </si>
  <si>
    <t xml:space="preserve"> INGRESO  DEVENGADO</t>
  </si>
  <si>
    <t>PORCENTAJE DE AVANCE DEL INGRESO DEVENGADO</t>
  </si>
  <si>
    <t>INGRESOS Y OTROS BENEFICIOS</t>
  </si>
  <si>
    <t>INGRESOS DE GESTIÓN</t>
  </si>
  <si>
    <t>IMPUESTOS</t>
  </si>
  <si>
    <t>IMPUESTOS SOBRE LOS INGRESOS</t>
  </si>
  <si>
    <t xml:space="preserve">IMPUESTO SOBRE LOTERIAS, RIFAS, SORTEOS Y CONCURSOS </t>
  </si>
  <si>
    <t xml:space="preserve">IMPUESTOS SOBRE LA PRODUCCIÓN, EL CONSUMO Y LAS TRANSACCIONES </t>
  </si>
  <si>
    <t xml:space="preserve">IMPUESTO SOBRE ENAJENACIÓN DE VEHÍCULOS DE MOTOR USADOS </t>
  </si>
  <si>
    <t xml:space="preserve">IMPUESTO SOBRE SERVICIOS DE HOSPEDAJE </t>
  </si>
  <si>
    <t>IMPUESTO A LA VENTA FINAL BEBIDAS  CON  CONTENIDO ALCOHÓLICO</t>
  </si>
  <si>
    <t>IMPUESTO A LA EROGACIÓN EN JUEGOS CON APUESTAS</t>
  </si>
  <si>
    <t>IMPUESTO A LOS PREMIOS GENERADOS EN JUEGOS CON APUESTAS</t>
  </si>
  <si>
    <t xml:space="preserve">IMPUESTOS SOBRE NÓMINA Y ASIMILABLES </t>
  </si>
  <si>
    <t xml:space="preserve">IMPUESTO SOBRE EROGACIONES POR REMUNERACIÓN AL TRABAJO PERSONAL, PRESTADO BAJO LA DIRECCIÓN Y DEPENDENCIA DE UN PATRÓN </t>
  </si>
  <si>
    <t>IMPUESTO SOBRE EROGACIONES POR REMUNERACIÓN AL TRABAJO PERSONAL, PRESTADO BAJO LA DIRECCIÓN Y DEPENDENCIA DE UN PATRÓN (EJERCICIOS ANTERIORES 2%)</t>
  </si>
  <si>
    <t xml:space="preserve">ACCESORIOS </t>
  </si>
  <si>
    <t xml:space="preserve">RECARGOS </t>
  </si>
  <si>
    <t>RECARGOS DE IMPUESTO SOBRE ENAJENACIÓN DE VEHÍCULOS MOTOR USADOS</t>
  </si>
  <si>
    <t>RECARGOS IMPUESTO SOBRE SERVICIO DE HOSPEDAJE</t>
  </si>
  <si>
    <t>RECARGOS POR PRORROGA O PAGO EN PARCIALIDADES</t>
  </si>
  <si>
    <t>RECARGOS POR VENTA FINAL DE BEBIDAS CON CONTENIDO ALCOHÓLICO</t>
  </si>
  <si>
    <t>RECARGOS DEL IMPUESTOS A LA EROGACIÓN EN JUEGOS CON APUESTAS</t>
  </si>
  <si>
    <t>MULTAS DE IMPUESTOS ESTATALES</t>
  </si>
  <si>
    <t>MULTAS IMPUESTO SOBRE ENAJENACIÓN DE VEHÍCULOS DE MOTOR USADOS</t>
  </si>
  <si>
    <t>ACTUALIZACIÓN DE IMPUESTOS ESTATALES</t>
  </si>
  <si>
    <t>ACTUALIZACIÓN IMPUESTO SOBRE ENAJENACIÓN DE VEHÍCULOS DE MOTOR USADOS</t>
  </si>
  <si>
    <t>ACTUALIZACIÓN IMPUESTO SOBRE SERVICIO DE HOSPEDAJE</t>
  </si>
  <si>
    <t>ACTUALIZACIÓN IMPUESTO SOBRE EROGACIÓN  POR REMUNERACIÓN AL TRABAJO  PERSONAL PRESTACIÓN 2%/NOMINA</t>
  </si>
  <si>
    <t>ACTUALIZACIÓN POR VENTA FINAL DE BEBIDA CON CONTENIDO ALCOHÓLICO</t>
  </si>
  <si>
    <t>ACTUALIZACIÓN DEL IMPUESTO A LA EROGACIONES EN JUEGOS CON APUESTAS</t>
  </si>
  <si>
    <t>INGRESOS NO COMPRENDIDOS EN LAS FRACCIONES DE LA LEY DE INGRESOS CAUSADOS EN EJERCICIOS FISCALES ANTERIORES PENDIENTES DE LIQUIDACIÓN O PAGO</t>
  </si>
  <si>
    <t xml:space="preserve">IMPUESTOS NO COMPRENDIDOS EN LAS FRACCIONES DE LA LEY DE INGRESOS CAUSADOS EN EJERCICIOS FISCALES ANTERIORES PENDIENTES DE LIQUIDACIÓN O PAGO DE TENENCIA Y USO DE VEHÍCULOS </t>
  </si>
  <si>
    <t xml:space="preserve">ACTUALIZACIÓN IMPUESTO SOBRE TENENCIA Y USO DE VEHÍCULOS </t>
  </si>
  <si>
    <t xml:space="preserve">RECARGOS IMPUESTO SOBRE TENENCIA Y USO DE VEHÍCULOS </t>
  </si>
  <si>
    <t>CONTRIBUCIONES DE MEJORAS</t>
  </si>
  <si>
    <t xml:space="preserve">DE APORTACIÓN POR MEJORAS </t>
  </si>
  <si>
    <t xml:space="preserve">APORTACIÓN DE MUNICIPIOS </t>
  </si>
  <si>
    <t>APORTACIÓN DE MUNICIPIOS PARA CONSTRUCCIÓN DE REDES DE AGUA</t>
  </si>
  <si>
    <t xml:space="preserve">APORTACIONES DE MUNICIPIO TRASLADO DE MAQUINARIA SCOP </t>
  </si>
  <si>
    <t xml:space="preserve">DERECHOS POR PRESTACION DE SERVICIOS </t>
  </si>
  <si>
    <t>DERECHOS POR LA PRESTACION DE SERVICIOS ESTATALES</t>
  </si>
  <si>
    <t xml:space="preserve">POR SERVICIOS DE PROTECCIÓN AMBIENTAL Y DESARROLLO TERRITORIAL </t>
  </si>
  <si>
    <t>AUTORIZACIÓN DE FRACCIONAMIENTOS, CONDOMINIOS</t>
  </si>
  <si>
    <t>OTROS SERVICIOS URBANÍSTICOS Y DE ASENTAMIENTO HUMANO</t>
  </si>
  <si>
    <t>AUTORIZACION DE  SUBDIVICIONES Y FUSIONES</t>
  </si>
  <si>
    <t xml:space="preserve">POR DICTAMEN DE LICENCIAS DE APROVECHAMIENTOS DE MINERALES Y SUSTANCIAS NO RESERVADAS </t>
  </si>
  <si>
    <t>POR LA EXPEDICIÓN DE RESOLUCIONES CORRESPONDIENTES A LAS AUTORIZACIONES EN MATERIA DE IMPACTO, RIESGO Y DAÑO AMBIENTAL</t>
  </si>
  <si>
    <t>POR EL REGISTRO DE GENERADOR DE RESIDUOS DE MANEJO ESPECIAL, PERSONA FÍSICA O MORAL</t>
  </si>
  <si>
    <t>POR AUTORIZACIÓN DE PLANES DE MANEJO PARA RESIDUOS DE MANEJO ESPECIAL</t>
  </si>
  <si>
    <t>POR DICTAMEN DE EXPEDICIÓN DE ACTUALIZACIÓN DE LICENCIA AMBIENTAL ÚNICA</t>
  </si>
  <si>
    <t>POR LA VALIDACIÓN DE DICTÁMENES DE DAÑO AMBIENTAL</t>
  </si>
  <si>
    <t>SERVICIOS DE TRANSPORTE PÚBLICO</t>
  </si>
  <si>
    <t>PAGO ANUAL DE CONCESIONES</t>
  </si>
  <si>
    <t>RENOVACIÓN ANUAL DE CONCESIONES DE SERVICIO PÚBLICO</t>
  </si>
  <si>
    <t>REFRENDO ANUAL DE CALCOMANÍAS</t>
  </si>
  <si>
    <t>REPOSICIÓN DE TARJETAS DE CIRCULACIÓN</t>
  </si>
  <si>
    <t>CANJE GENERAL DE PLACAS</t>
  </si>
  <si>
    <t>DOTACIÓN Y REPOSICIÓN DE PLACAS</t>
  </si>
  <si>
    <t>POR LA EXPEDICIÓN DE CONCESIÓN, POR COPIAS CERTIFICADAS DE EXPEDIENTES</t>
  </si>
  <si>
    <t>EXPEDICIÓN DE PERMISOS EMERGENTES DE SERVICIO PÚBLICO</t>
  </si>
  <si>
    <t>EXPEDICIÓN, REPOSICIÓN Y RENOVACIÓN DEL TÍTULO DE CONCESIONES</t>
  </si>
  <si>
    <t>POR LA EXPEDICIÓN DE CONSTANCIAS QUE ACREDITEN EL USO VEHÍCULO</t>
  </si>
  <si>
    <t>POR BAJA DE VEHÍCULO DEL SERVICIO PÚBLICO, POR CAMBIO DE UNIDAD, POR ROBO O DESTRUCCIÓN</t>
  </si>
  <si>
    <t>TRANSFERENCIA DE CONCESIÓN DE TRANSPORTE PÚBLICO POR SUCESIÓN</t>
  </si>
  <si>
    <t>CAMBIO DE MODALIDAD DE CONCESIÓN DE TRANSPORTE PÚBLICO</t>
  </si>
  <si>
    <t>CAMBIO DE ADSCRIPCIÓN CLASIFICACIÓN DE LOCALIDADES</t>
  </si>
  <si>
    <t>PERMISO PARA SERVICIO DE TRANSPORTE ESCOLAR Y EMPRESAS</t>
  </si>
  <si>
    <t>PLATAFORMA INFORMÁTICA CONCESIÓN AUTOS DE ALQUILER</t>
  </si>
  <si>
    <t>ACREDITACIÓN DE CAPACITACIÓN, CERTIFICACIÓN Y ACTUALIZACIONES EN MATERIA DE MOVILIDAD Y SEGURIDAD VIAL</t>
  </si>
  <si>
    <t>POR SERVICIO DE TRANSPORTE PÚBLICO FRACCIÓN XII OTRO SERVICIO</t>
  </si>
  <si>
    <t>SERVICIOS DE TRANSPORTE PARTICULAR</t>
  </si>
  <si>
    <t>REFRENDO ANUAL DE CIRCULACIÓN</t>
  </si>
  <si>
    <t>REPOSICIÓN DE TARJETA DE CIRCULACIÓN</t>
  </si>
  <si>
    <t>PERMISOS DE CIRCULACIÓN</t>
  </si>
  <si>
    <t>SERVICIO POR BAJA DE PLACAS</t>
  </si>
  <si>
    <t>EXPEDICIÓN DE CERTIFICADO DE INTERÉS PARTICULAR</t>
  </si>
  <si>
    <t>POR REGISTRO DE BAJAS DE VEHÍCULOS AUTOMOTORES</t>
  </si>
  <si>
    <t>PLACAS PARA PERSONAS CON DISCAPACIDAD 50%</t>
  </si>
  <si>
    <t>REFRENDO ANUAL DE CIRCULACIÓN DE  PERSONAS CON DISCAPACIDAD 50%</t>
  </si>
  <si>
    <t xml:space="preserve">POR VALIDACIÓN DE PAGOS RELACIONADOS CON LA POSESIÓN DEL VEHÍCULO, CUANDO ÉSTE PROVENGA, DE OTRA ENTIDAD FEDERATIVA </t>
  </si>
  <si>
    <t>POR VALIDACIÓN DE PEDIMENTOS DE IMPORTACIÓN DE VEHÍCULOS DE PROCEDENCIA EXTRANJERA</t>
  </si>
  <si>
    <t xml:space="preserve">POR LA EXPEDICIÓN Y RENOVACIÓN DE LICENCIAS PARA CONDUCIR VEHÍCULOS AUTOMOTORES </t>
  </si>
  <si>
    <t xml:space="preserve">LICENCIAS PARA CONDUCIR </t>
  </si>
  <si>
    <t>PERMISOS PROVISIONALES PARA CONDUCIR</t>
  </si>
  <si>
    <t xml:space="preserve">POR SERVICIOS DE SEGURIDAD PRIVADA </t>
  </si>
  <si>
    <t>POR ESTUDIO Y POR LA REVALIDACIÓN ANUAL</t>
  </si>
  <si>
    <t>POR PRESTAR SERVICIOS DE TRASLADO DE BIENES Y VALORES</t>
  </si>
  <si>
    <t>POR EL ESTUDIO, EVALUACIÓN Y RECOMENDACIONES POR SOLICITUD DE CAMBIO O AMPLIACIÓN DE MODALIDAD DE SERVICIO</t>
  </si>
  <si>
    <t xml:space="preserve">POR EL ESTUDIO PARA DETERMINAR LA LEGALIDAD DE INSCRIBIR CADA ARMA DE FUEGO O CADA EQUIPO UTILIZADO  EN LA PRESTACIÓN DE LOS SERVICIOS </t>
  </si>
  <si>
    <t>POR LA CONSULTA DE ANTECEDENTES POLICIALES EN EL REGISTRO ESTATAL DE PRESTADORES DE SERVICIOS DE SEGURIDAD PRIVADA</t>
  </si>
  <si>
    <t>POR LA EXPEDICIÓN O REPOSICIÓN DE CÉDULA DE IDENTIFICACIÓN A PERSONAL OPERATIVO</t>
  </si>
  <si>
    <t>POR PRESTAR LOS SERVICIOS DE LOCALIZACIÓN E INFORMACIÓN SOBRE PERSONAS FÍSICAS</t>
  </si>
  <si>
    <t>POR SERVICIOS DEL REGISTRO PÚBLICO DE LA PROPIEDAD RAÍZ Y DEL COMERCIO</t>
  </si>
  <si>
    <t xml:space="preserve">CERTIFICADOS Y CERTIFICACIONES (REGISTRO PÚBLICO DE LA PROPIEDAD) </t>
  </si>
  <si>
    <t xml:space="preserve">INSCRIPCIÓN DE DOCUMENTOS DE PROPIEDAD DE INMUEBLES </t>
  </si>
  <si>
    <t>REGISTRO DE PLANOS DE FRACCIONAMIENTOS, LOTIFICACIONES</t>
  </si>
  <si>
    <t>CANCELACIÓN DE INSCRIPCIÓN EN EL REGISTRO DE COMERCIO</t>
  </si>
  <si>
    <t>INSCRIPCIÓN EN EL REGISTRO DE COMERCIO</t>
  </si>
  <si>
    <t>INSCRIPCIÓN Y CANCELACIÓN DE GRAVÁMENES</t>
  </si>
  <si>
    <t>OTROS SERVICIOS DEL REGISTRO DE LA PROPIEDAD</t>
  </si>
  <si>
    <t>BÚSQUEDA POR SERVICIOS DE REGISTRO PÚBLICO DE LA PROPIEDAD</t>
  </si>
  <si>
    <t>POR REGISTRO DE OTROS ACTOS DEL REGISTRO  PÚBLICO DE LA PROPIEDAD</t>
  </si>
  <si>
    <t>POR REGISTRO DE SUBDIVISIONES</t>
  </si>
  <si>
    <t>POR REGISTRO DE USUFRUCTO VITALICIO Y NUDA PROPIEDAD</t>
  </si>
  <si>
    <t>POR RATIFICACION DE DOC Y FIRMAS</t>
  </si>
  <si>
    <t>POR INSCRIPCIOIN  DE FIDEICOMISOS</t>
  </si>
  <si>
    <t>POR INSCRICION  DEL REGISTRO PÚBLICO DE LA PROPIEDAD</t>
  </si>
  <si>
    <t>POR LA INSCRIPCIÓN DE DOCUMENTOS CONSTITUTIVOS DE ASOCIACIONES DE CARÁCTER CIVIL</t>
  </si>
  <si>
    <t>POR SERVICIOS DEL REGISTRO CIVIL</t>
  </si>
  <si>
    <t>LEVANTAMIENTO DE ACTAS DE REGISTRO DE  NACIMIENTO</t>
  </si>
  <si>
    <t>CELEBRACIÓN ACTAS DE CONTRATOS MATRIMONIALES</t>
  </si>
  <si>
    <t>INSCRIPCIONES</t>
  </si>
  <si>
    <t>POR LA EXPEDICIÓN DE CERTIFICADOS, COPIAS CERTIFICADAS O CONSTANCIAS DE LOS REGISTROS DE LOS ACTOS DEL ESTADO CIVIL DE LAS PERSONAS</t>
  </si>
  <si>
    <t>OTRAS TARIFAS</t>
  </si>
  <si>
    <t xml:space="preserve">BÚSQUEDA POR CERTIFICACIONES Y CONSTANCIAS DE OTROS DOCUMENTOS QUE LA DIRECCIÓN TENGA BAJO SU CUSTODIA Y OTROS SERVICIOS PRESTADOS </t>
  </si>
  <si>
    <t>LEVANTAMIENTO DE ACTAS DE DEFUNCIÓN</t>
  </si>
  <si>
    <t xml:space="preserve">POR LA INSCRIPCIÓN DEL REGISTRO Y ASENTAMIENTO DE ANOTACIONES MARGINALES AL REVERSO </t>
  </si>
  <si>
    <t xml:space="preserve">EXPEDICIÓN DE CERTIFICADOS, COPIAS CERTIFICADAS O CONSTANCIAS (URGENTES) </t>
  </si>
  <si>
    <t xml:space="preserve">LEVANTAMIENTO DE ACTAS DE RECONOCIMIENTO DE HIJOS, ANTE EL OFICIAL DEL REGISTRO CIVIL, DESPUÉS DE REGISTRADO EL NACIMIENTO </t>
  </si>
  <si>
    <t>RECONOCIMIENTO DE HIJOS, POR AVISO ADMINISTRATIVO DE OTRA ENTIDAD FEDERATIVA</t>
  </si>
  <si>
    <t>POR CADA AÑO ADICIONAL DE BÚSQUEDA</t>
  </si>
  <si>
    <t>EXPEDICIÓN DE OFICIO DE EXTEMPORANEIDAD EMITIDO POR LA DIRECCIÓN DEL REGISTRO CIVIL</t>
  </si>
  <si>
    <t>COPIA CERTIFICADA DE DOCUMENTOS QUE INTEGREN APÉNDICES DE LOS REGISTROS DE LOS ACTOS DEL ESTADO CIVIL DE LAS PERSONAS</t>
  </si>
  <si>
    <t>ANEXIÓN DE DATOS EN LAS INSCRIPCIONES DE LOS ACTOS DEL ESTADO CIVIL DE LAS PERSONAS REALIZADOS EN EL EXTRANJERO</t>
  </si>
  <si>
    <t>INSCRIPCIÓN DE DIVORCIO CELEBRADO ANTE NOTARIO PÚBLICO, (INCLUYE ANOTACIÓN EN ACTAS DE NACIMIENTO Y MATRIMONIO DE LOS DIVORCIADOS)</t>
  </si>
  <si>
    <t>OFICIO DE RÉGIMEN PATRIMONIAL</t>
  </si>
  <si>
    <t>POR SERVICIOS DEL ARCHIVO GENERAL DE NOTARIOS</t>
  </si>
  <si>
    <t>AVISO DE TESTAMENTO</t>
  </si>
  <si>
    <t>CERTIFICADO DE TESTAMENTO</t>
  </si>
  <si>
    <t>TESTIMONIOS DE ESCRITURAS</t>
  </si>
  <si>
    <t>COPIAS CERTIFICADAS (NOTARIAS)</t>
  </si>
  <si>
    <t>TESTAMENTO OLÓGRAFO</t>
  </si>
  <si>
    <t xml:space="preserve">REPORTE DE BÚSQUEDA EN EL REGISTRO NACIONAL DE AVISOS DE TESTAMENTO </t>
  </si>
  <si>
    <t>POR CADA HOJA CON FOLIO NOTARIAL EXCLUSIVA PARA NOTARIOS</t>
  </si>
  <si>
    <t>REVOCACION DE TESTAMENTO OLOGRAF</t>
  </si>
  <si>
    <t>POR SERVICIOS DE LA FIACALIA GENERAL ESTADO</t>
  </si>
  <si>
    <t>CERTIFICADOS MEDICOS</t>
  </si>
  <si>
    <t>POR SERVICIO QUE ESTABLECE LA LEY PRESTACIÓN SERVICIOS INMOBILIARIA</t>
  </si>
  <si>
    <t>POR SERVICIOS QUE ESTABLECE LA LEY PARA LA PRESTACIÓN DE SERVICIOS INMOBILIARIOS EN EL ESTADO DE MICHOACÁN</t>
  </si>
  <si>
    <t xml:space="preserve">REVALIDACIÓN DE LICENCIA PARA LA PRESTACIÓN DE SERVICIOS INMOBILIARIOS PROFESIONALES </t>
  </si>
  <si>
    <t>POR SERVICIOS DE EDUCACIÓN</t>
  </si>
  <si>
    <t>EXPEDICIÓN DE COPIAS CERTIFICADAS DE DOCUMENTOS</t>
  </si>
  <si>
    <t>REPOSICIÓN DE CONSTANCIAS O DUPLICADOS</t>
  </si>
  <si>
    <t>COMPULSA DE DOCUMENTOS, POR HOJA</t>
  </si>
  <si>
    <t>LEGALIZACIÓN DE FIRMAS</t>
  </si>
  <si>
    <t>POR CUALQUIER OTRA CERTIFICACIÓN O EXPEDICIÓN DE CONSTANCIAS</t>
  </si>
  <si>
    <t>REGISTRO DE COLEGIO DE PROFESIONISTAS</t>
  </si>
  <si>
    <t xml:space="preserve">REGISTRO DE ESTABLECIMIENTO EDUCATIVO LEGALMENTE AUTORIZADO PARA EXPEDIR TÍTULOS PROFESIONALES, DIPLOMAS DE ESPECIALIDAD O GRADOS ACADÉMICOS </t>
  </si>
  <si>
    <t>REGISTRO DE TÍTULO PROFESIONAL, DE DIPLOMA DE ESPECIALIDAD Y DE GRADO ACADÉMICO</t>
  </si>
  <si>
    <t>EXPEDICIÓN DE AUTORIZACIÓN DE UNA ESPECIALIDAD</t>
  </si>
  <si>
    <t>EN RELACIÓN CON ESTABLECIMIENTO EDUCATIVO</t>
  </si>
  <si>
    <t>EXPEDICIÓN DE DUPLICADO DE CÉDULA O DE AUTORIZACIÓN PARA EL EJERCICIO DE UNA ESPECIALIDAD</t>
  </si>
  <si>
    <t>EXPEDICIÓN DE CÉDULA PROFESIONAL CON EFECTOS DE PATENTE O DE CÉDULA DE GRADO ACADÉMICO</t>
  </si>
  <si>
    <t>EXPEDICIÓN DE AUTORIZACIÓN PROVISIONAL PARA EJERCER POR ESTAR EL TÍTULO PROFESIONAL EN TRÁMITE O PARA EJERCER COMO PASANTE</t>
  </si>
  <si>
    <t>CONSULTAS DE ARCHIVO</t>
  </si>
  <si>
    <t>CONSTANCIAS DE ANTECEDENTES PROFESIONALES</t>
  </si>
  <si>
    <t>RECONOCIMIENTO DE VALIDEZ OFICIAL ESTUDIOS DE TIPO SUPERIOR</t>
  </si>
  <si>
    <t>CAMBIOS A PLAN Y PROGRAMA DE ESTUDIO DE TIPO SUPERIOR</t>
  </si>
  <si>
    <t>CAMBIO O AMPLIACIÓN DE DOMINIO, O ESTABLECIMIENTO DE UN PLANTEL ADICIONAL, RESPECTO DE CADA PLAN DE ESTUDIOS CON RECONOCIMIENTO DE VALIDEZ OFICIAL</t>
  </si>
  <si>
    <t>POR SOLICITUD, ESTUDIO Y RESOLUCIÓN DEL TRÁMITE DE AUTORIZACIÓN PARA IMPARTIR EDUCACIÓN PREESCOLAR, PRIMARIA, SECUNDARIA, NORMAL</t>
  </si>
  <si>
    <t>EXÁMENES PROFESIONALES O DE GRADO DE TIPO SUPERIOR</t>
  </si>
  <si>
    <t>EXÁMENES PROFESIONALES O DE GRADO DE TIPO MEDIO SUPERIOR</t>
  </si>
  <si>
    <t>EXÁMENES A TÍTULO DE SUFICIENCIA DE EDUCACIÓN PRIMARIA</t>
  </si>
  <si>
    <t>EXÁMENES A TÍTULO DE SUFICIENCIA DE EDUCACIÓN SECUNDARIA Y DE EDUCACIÓN MEDIA SUPERIOR, POR MATERIA</t>
  </si>
  <si>
    <t>EXÁMENES A TÍTULO DE SUFICIENCIA DE TIPO SUPERIOR, POR MATERIA</t>
  </si>
  <si>
    <t>EXÁMENES EXTRAORDINARIOS POR MATERIA  DE EDUCACIÓN SECUNDARIA Y DE EDUCACIÓN MEDIA SUPERIOR</t>
  </si>
  <si>
    <t>EXÁMENES EXTRAORDINARIOS POR MATERIA DE TIPO SUPERIOR</t>
  </si>
  <si>
    <t>OTORGAMIENTO DE DIPLOMA TÍTULO O GRADO DE TIPO SUPERIOR</t>
  </si>
  <si>
    <t>DE EDUCACIÓN SECUNDARIA Y DE EDUCACIÓN MEDIA SUPERIOR</t>
  </si>
  <si>
    <t>EXPEDICIÓN DE DUPLICADO DE CERTIFICADOS DE EDUCACIÓN BÁSICA Y DE EDUCACIÓN MEDIA SUPERIOR</t>
  </si>
  <si>
    <t>EXPEDICIÓN DE DUPLICADO DE CERTIFICADOS  DE EDUCACIÓN DE TIPO SUPERIOR</t>
  </si>
  <si>
    <t>POR SOLICITUD DE REVALIDACIÓN DE ESTUDIOS DE EDUCACIÓN BÁSICA</t>
  </si>
  <si>
    <t>POR SOLICITUD DE REVALIDACIÓN DE ESTUDIOS DE EDUCACIÓN MEDIA-SUPERIOR</t>
  </si>
  <si>
    <t>POR SOLICITUD DE REVALIDACIÓN DE ESTUDIOS  DE EDUCACIÓN SUPERIOR</t>
  </si>
  <si>
    <t>REVISIÓN DE CERTIFICADOS DE ESTUDIOS, DE EDUCACIÓN BÁSICA Y MEDIA-SUPERIOR</t>
  </si>
  <si>
    <t>POR SOLICITUD DE EQUIVALENCIA DE ESTUDIOS  DE EDUCACION  BÁSICA</t>
  </si>
  <si>
    <t>POR SOLICITUD DE EQUIVALENCIA DE ESTUDIOS DE EDUCACIÓN MEDIA-SUPERIOR</t>
  </si>
  <si>
    <t>POR SOLICITUD DE EQUIVALENCIA DE ESTUDIOS DE EDUCACIÓN SUPERIOR</t>
  </si>
  <si>
    <t>INSPECCIÓN Y VIGILANCIA DE ESTABLECIMIENTOS EDUCATIVOS PARTICULARES, POR ALUMNO INSCRITO, DE EDUCACIÓN SECUNDARIA</t>
  </si>
  <si>
    <t>INSPECCIÓN Y VIGILANCIA DE ESTABLECIMIENTOS EDUCATIVOS PARTICULARES, POR ALUMNO INSCRITO, DE EDUCACIÓN PRIMARIA</t>
  </si>
  <si>
    <t>CONSULTAS O CONSTANCIAS DE ARCHIVO</t>
  </si>
  <si>
    <t>POR AUTORIZACIÓN DE PROFESIONES REGISTRO DE CERTIFICADOS DE PROFESIONALES</t>
  </si>
  <si>
    <t>REGISTRO DE DIPLOMAS DE INSTITUCIONES DE EDUCACIÓN SUPERIOR (LES), COLEGIOS Y ASOCIACIONES</t>
  </si>
  <si>
    <t>REGISTRO DE DIPLOMAS Y CONSTANCIAS</t>
  </si>
  <si>
    <t>POR AUTORIZACIÓN, DE PROFESIONES, REEXPEDICIÓN DE AUTORIZACIONES TEMPORALES DE PRÁCTICOS</t>
  </si>
  <si>
    <t>POR AUTORIZACIÓN, DE PROFESIONES, RENOVACIÓN DE PRÁCTICAS</t>
  </si>
  <si>
    <t>POR OTROS SERVICIOS DE EDUCACIÓN, REGISTRO DE DIPLOMAS</t>
  </si>
  <si>
    <t>POR OTROS SERVICIOS DE EDUCACIÓN, EXPEDICIÓN DE DUPLICADO DE CERTIFICADOS DE TERMINACIÓN DE ESTUDIOS</t>
  </si>
  <si>
    <t>POR OTROS SERVICIOS DE EDUCACIÓN, CONSTANCIAS DE ESTUDIOS DE NIVEL PRIMARIA</t>
  </si>
  <si>
    <t>POR OTROS SERVICIOS DE EDUCACIÓN, COTEJO</t>
  </si>
  <si>
    <t>POR OTROS SERVICIOS DE EDUCACIÓN, LEGALIZACIÓN</t>
  </si>
  <si>
    <t>POR LA VENTA DE PAPELERÍA OFICIAL DE LA SECRETARÍA DE EDUCACIÓN, EXPEDIENTE ACADÉMICO</t>
  </si>
  <si>
    <t>POR LA VENTA DE PAPELERÍA OFICIAL DE LA SECRETARÍA DE EDUCACIÓN, TARJETAS KARDEX</t>
  </si>
  <si>
    <t>OTROS SERVICIOS</t>
  </si>
  <si>
    <t>POR LA EXPEDICIÓN DE CERTIFICADOS DE NO INHABILITACIÓN</t>
  </si>
  <si>
    <t>OTROS DERECHOS ESTATALES Y MUNICIPALES</t>
  </si>
  <si>
    <t>SERVICIOS DE PROTECCIÓN CIVIL</t>
  </si>
  <si>
    <t>CUANDO SE SOLICITE SERVICIOS DE SUPERVISIÓN, APOYO Y VIGILANCIA POR PARTE DE LA COORDINACIÓN, DURANTE EL DESARROLLO EN LOS EVENTOS.</t>
  </si>
  <si>
    <t>POR EL SERVICIO DE REGISTRO DE CONSULTORES EN MATERIA DE PROTECCIÓN CIVIL</t>
  </si>
  <si>
    <t>POR LA RENOVACIÓN ANUAL DE REGISTRO DE CONSULTORES EN MATERIA DE PROTECCIÓN CIVIL</t>
  </si>
  <si>
    <t xml:space="preserve">POR EL REGISTRO DE CAPACITADORES EN MATERIA DE PROTECCIÓN CIVIL </t>
  </si>
  <si>
    <t>POR LA EXPEDICIÓN DE DICTÁMENES DE NO RIESGO</t>
  </si>
  <si>
    <t>POR LA EXPEDICIÓN DE DICTÁMENES DE FACTIBILIDAD PARA LA CONSTRUCCIÓN DE GASERAS, ESTACIONES DE CARBURACIÓN Y ESTACIONES DE SERVICIO DE GASOLINERAS</t>
  </si>
  <si>
    <t>POR LA EXPEDICIÓN DE DICTÁMENES U OFICIOS DE FACTIBILIDAD PARA LA CONSTRUCCIÓN DE FRACCIONAMIENTOS, CENTROS COMERCIALES Y EDIFICIOS</t>
  </si>
  <si>
    <t>POR LA ELABORACIÓN DE ESTUDIOS DE RIESGO Y VULNERABILIDAD EN MATERIA DE PROTECCIÓN CIVIL</t>
  </si>
  <si>
    <t xml:space="preserve">POR RENOVACIÓN ANUAL DEL REGISTRO DE CAPACITADORES EN MATERIA DE PROTECCIÓN CIVIL </t>
  </si>
  <si>
    <t xml:space="preserve">POR EXPEDICIÓN DE CONSTANCIA DE CUMPLIMIENTO DE LA NORMA EN MATERIA DE RIESGO </t>
  </si>
  <si>
    <t>POR EL SERVICIO DE CAPACITACIÓN EN MATERIA DE PROTECCIÓN CIVIL AL SECTOR PRIVADO, CON DURACIÓN DE MÁS DE 4 HORAS, HASTA 8 HORAS MÁXIMO</t>
  </si>
  <si>
    <t>POR SERVICIO DE CAPACIDAD EN MATERIA DE PROTECCIÓN CIVIL 8 HORAS</t>
  </si>
  <si>
    <t>POR LA VISITA DE INSPECCIÓN Y VERIFICACIÓN AL ESTABLECIMIENTO Y/O INSTALACIÓN</t>
  </si>
  <si>
    <t>POR LA EVALUACIÓN DE SIMULACRO A ESTABLECIMIENTO Y/O INSTALACIÓN</t>
  </si>
  <si>
    <t>POR LA REALIZACIÓN DE TRÁMITES PARA OBTENCIÓN REGISTRO</t>
  </si>
  <si>
    <t>POR SERVICIO DE EVALUACIÓN DE PROGRAMA ESPECÍFICO DE PROTECCIÓN CIVIL</t>
  </si>
  <si>
    <t>SERVICIOS DE TRANSITO</t>
  </si>
  <si>
    <t>CERTIFICADO DE NO INFRACCIÓN</t>
  </si>
  <si>
    <t>PERMISO PARA CIRCULAR CON ADITAMENTOS (POLARIZADO)</t>
  </si>
  <si>
    <t xml:space="preserve">APLICACIÓN DE EXAMEN DE CONOCIMIENTOS PARA LA OBTENCIÓN DE LA LICENCIA DE CONDUCIR  </t>
  </si>
  <si>
    <t>APLICACIÓN DE EXAMEN MÉDICO PARA LA OBTENCIÓN O RENOVACIÓN DE LICENCIA DE CONDUCIR</t>
  </si>
  <si>
    <t>CERTIFICACIÓN DE CONVENIO DE HECHO DE TRÁNSITO</t>
  </si>
  <si>
    <t>SERVICIOS DE CATASTRO</t>
  </si>
  <si>
    <t>EXPEDICIÓN DE PLANOS CATASTRALES</t>
  </si>
  <si>
    <t>LEVANTAMIENTOS TOPOGRÁFICOS</t>
  </si>
  <si>
    <t>DETERMINACIÓN UBICACIÓN FÍSICA DE LOS PREDIOS</t>
  </si>
  <si>
    <t>ELABORACIÓN DE AVALÚOS</t>
  </si>
  <si>
    <t>INSPECCIONES OCULARES DE PREDIOS URBANOS Y RÚSTICOS PARA VERIFICAR INFORMACIÓN CATASTRAL</t>
  </si>
  <si>
    <t>REESTRUCTURACIÓN DE CUENTAS CATASTRALES</t>
  </si>
  <si>
    <t>DESGLOSE DE PREDIOS Y VALUACIÓN CORRESPONDIENTE</t>
  </si>
  <si>
    <t xml:space="preserve">POR INSCRIPCIÓN O REGISTRO DE PREDIOS IGNORADOS </t>
  </si>
  <si>
    <t>POR AUTORIZACIÓN E INSCRIPCIÓN DE PERITOS VALUADORES DE BIENES INMUEBLES</t>
  </si>
  <si>
    <t>CERTIFICACIONES CATASTRALES Y CERTIFICACIONES CATASTRALES ELECTRÓNICAS</t>
  </si>
  <si>
    <t>POR INFORMACIÓN RESPECTO DE LA UBICACIÓN DE PREDIOS EN CARTOGRAFÍA</t>
  </si>
  <si>
    <t>EXPEDICIÓN DE DUPLICADOS DE DOCUMENTOS CATASTRALES</t>
  </si>
  <si>
    <t>MODIFICACIÓN DE DATOS ADMINISTRATIVOS CATASTRALES</t>
  </si>
  <si>
    <t>CÉDULA DE ACTUALIZACIÓN DE PREDIOS RÚSTICOS</t>
  </si>
  <si>
    <t>REVISIÓN DE AVISO (TRASLADO DOMINIO PREDIO RÚSTICO)</t>
  </si>
  <si>
    <t>REVISIÓN DE AVISO Y/O CANCELACIÓN (TRASLADO DE DOMINIO POR PREDIO RÚSTICO)</t>
  </si>
  <si>
    <t>AVISO ACLARATORIO DE PREDIO RÚSTICO O URBANO</t>
  </si>
  <si>
    <t>LEVANTAMIENTOS AERO FOTOGRAMÉTRICOS Y OTROS SERVICIOS DE ALTA PRECISIÓN</t>
  </si>
  <si>
    <t>POR LA UBICACIÓN CARTOGRÁFICA PARA LA ASIGNACIÓN CORRECTA DE CLAVE CATASTRAL</t>
  </si>
  <si>
    <t>UBICACIÓN CARTOGRÁFICA POR CAMBIO DE LOCALIDAD</t>
  </si>
  <si>
    <t xml:space="preserve">POR SERVICIOS OFICIALES DIVERSOS </t>
  </si>
  <si>
    <t xml:space="preserve">LEGALIZACIÓN DE TÍTULOS, PLANES DE ESTUDIO Y CERTIFICADOS </t>
  </si>
  <si>
    <t>POR CADA COPIA CERTIFICADA, POR REPOSICIÓN DE DOCUMENTOS DE LAS DIFERENTES DEPENDENCIAS OFICIALES POR LA REPRODUCCIÓN DE INFORMACIÓN</t>
  </si>
  <si>
    <t>OTROS SERVICIOS OFICIALES DIVERSOS</t>
  </si>
  <si>
    <t>LEGALIZACIÓN DE PLANES DE ESTUDIO EXPEDIDOS POR LA UNIVERSIDAD MICHOACANA A ESTUDIANTES EXTRANJEROS</t>
  </si>
  <si>
    <t>LEGALIZACIÓN DE CERTIFICADOS DE ESTUDIO, BOLETAS DE CALIFICACIONES, CONSTANCIAS DE ESTUDIO, ACTAS DE ESTADO CIVIL, EXHORTOS, FIRMAS DE FEDATARIOS Y FUNCIONARIOS PÚBLICOS Y OTROS DOCUMENTOS OFICIALES</t>
  </si>
  <si>
    <t>APOSTILLAS DE TÍTULOS PROFESIONALES Y OTROS DOCUMENTOS EN PERGAMINO</t>
  </si>
  <si>
    <t>APOSTILLAS DE PLANES DE ESTUDIOS</t>
  </si>
  <si>
    <t>APOSTILLAS DE CERTIFICADOS DE ESTUDIO, ACTAS DEL REGISTRO CIVIL, EXHORTOS, FIRMAS DE FEDATARIOS Y FUNCIONARIOS PÚBLICOS Y OTROS DOCUMENTOS OFICIALES</t>
  </si>
  <si>
    <t>POR CADA CERTIFICACIÓN DE EXPEDIENTES A CARGO DE DIFERENTES DEPENDENCIAS</t>
  </si>
  <si>
    <t>DERECHOS POR SERVICIOS OFICIALES DIVERSOS ENVIADOS DOMICILIO O CORREO</t>
  </si>
  <si>
    <t>SUBSIDIOS DERECHOS PRESTACIÓN DE SERVICIOS</t>
  </si>
  <si>
    <t>SUBSIDIO 10% EN EL PAGO REFRENDO FRACCIÓN II INCISOS A B C D Y E ARTÍCULO 20</t>
  </si>
  <si>
    <t>POR LA INSCRIPCIÓN O RENOVACIÓN AL PADRÓN DE CONTRATISTAS</t>
  </si>
  <si>
    <t>PERMISO PARA CONSTRUIR O MODIFICAR ACCESOS, CRUZAMIENTOS E INSTALACIONES MARGINALES EN EL DERECHO DE VÍA DE CAMINOS Y PUENTES ESTATALES</t>
  </si>
  <si>
    <t>PERMISO PARA CONSTRUIR O ADMINISTRAR, EN SU CASO, PARADORES EN VÍAS DE COMUNICACIÓN TERRESTRES</t>
  </si>
  <si>
    <t>PERMISO PARA INSTALAR ANUNCIOS Y SEÑALES PUBLICITARIAS, DE INFORMACIÓN O COMUNICACIÓN</t>
  </si>
  <si>
    <t>PERMISO PARA CONSTRUIR, MODIFICAR O AMPLIAR OBRAS ASENTADAS EN EL DERECHO DE VÍA DE CAMINOS Y PUENTES ESTATALES</t>
  </si>
  <si>
    <t>CONSTANCIA DE VERIFICACIÓN DE JURISDICCIÓN DE DERECHO DE VÍA EN TRÁMITES JUDICIALES PARA SUPLIR TÍTULO DE DOMINIO, DELIMITACIÓN Y RECTIFICACIÓN DE MEDIDAS</t>
  </si>
  <si>
    <t>REVISIÓN DE PLANOS Y SUPERVISIÓN DE OBRA LOS PERMISOS PARA CONSTRUIR O MODIFICAR ACCESOS, EN EL DERECHO DE VÍA DE CAMINOS Y PUENTES ESTATALES</t>
  </si>
  <si>
    <t>AUTORIZACIÓN PARA CAMBIO LEYENDA O FIGURA EN ANUNCIO</t>
  </si>
  <si>
    <t>INSCRIPCIÓN REGISTRO ÚNICO VEHÍCULOS EXTRANJEROS</t>
  </si>
  <si>
    <t>DIVERSOS DERECHOS</t>
  </si>
  <si>
    <t>DIVERSOS DERECHOS (EXÁMENES DE CERTIFICACIÓN)</t>
  </si>
  <si>
    <t>ACCESORIOS</t>
  </si>
  <si>
    <t>RECARGOS</t>
  </si>
  <si>
    <t>CONDONACIÓN DE RECARGOS POR RENOVACION O REFRENDO ANUAL DE CONCESIONES DE SERVICIO PÚBLICO DE AUTOTRANSPORTE URBANO Y FORANEO AL 100% POR EL BUEN FIN</t>
  </si>
  <si>
    <t>CONDONACIÓN DE RECARGOS REFRENDO ANUAL DE CALCOMANÍAS  SERVICIO PÚBLICO AL 100% POR EL BUEN FIN</t>
  </si>
  <si>
    <t>ACTUALIZACIÓN DERECHOS</t>
  </si>
  <si>
    <t>CONDONACIONES ACCESORIOS DERECHOS</t>
  </si>
  <si>
    <t>PRODUCTOS</t>
  </si>
  <si>
    <t>PRODUCTOS DE TIPO CORRIENTE</t>
  </si>
  <si>
    <t>OTROS PRODUCTOS DE TIPO CORRIENTE</t>
  </si>
  <si>
    <t>VENTA DE PUBLICACIONES PERIÓDICO OFICIAL Y OTRAS PUBLICACIONES OFICIALES</t>
  </si>
  <si>
    <t>SUMINISTRO DE CALCOMANÍAS U HOLOGRAMAS Y CERTIFICADOS PARA VERIFICACIÓN VEHICULAR DE EMISIÓN DE CONTAMINANTES</t>
  </si>
  <si>
    <t>VENTA DE IMPRESOS Y PAPELES OFICIALES</t>
  </si>
  <si>
    <t>OTROS PRODUCTOS</t>
  </si>
  <si>
    <t>RENDIMIENTOS E INTERESES DE CAPITAL Y VALORES ESTATAL</t>
  </si>
  <si>
    <t>RENDIMIENTOS DE INGRESOS DE FUENTES LOCALES</t>
  </si>
  <si>
    <t>RENDIMIENTOS DE APORTACIONES MUNICIPALES</t>
  </si>
  <si>
    <t>RENDIMIENTOS DE APORTACIÓN DE BENEFICIARIOS</t>
  </si>
  <si>
    <t>RENDIMIENTOS DE INGRESOS LOCALES ETIQUETADOS</t>
  </si>
  <si>
    <t>RENDIMIENTOS 3 MILLAR OBRAS, 7 MILLAR ELABORACION/PRY Y 5 MILL INSP/VIG</t>
  </si>
  <si>
    <t>RENDIMIENTOS E INTERESES DE CAPITAL Y VALORES FEDERAL</t>
  </si>
  <si>
    <t>RENDIMIENTOS FONDO GENERAL DE PARTICIPACIONES</t>
  </si>
  <si>
    <t>RENDIMIENTOS FONDO DE FOMENTO MUNICIPAL</t>
  </si>
  <si>
    <t>RENDIMIENTOS INCENTIVOS DE COORDINACIÓN</t>
  </si>
  <si>
    <t>RENDIMIENTOS FONDO APORTACIONES FORTALECIMIENTO ENTIDES FEDERATIVAS</t>
  </si>
  <si>
    <t>RENDIMIENTOS FINANCIAMIENTO Y/O EMPRÉSTITO</t>
  </si>
  <si>
    <t>RENDIMIENTOS EMPRÉSTITO CORTO PLAZO 1,150 MDP</t>
  </si>
  <si>
    <t>APROVECHAMIENTOS</t>
  </si>
  <si>
    <t>MULTAS</t>
  </si>
  <si>
    <t xml:space="preserve">MULTAS POR INFRACCIONES SEÑALADAS EN LA LEY DE TRÁNSITO Y VIALIDAD DEL ESTADO DE MICHOACÁN DE OCAMPO Y SU REGLAMENTO </t>
  </si>
  <si>
    <t xml:space="preserve">MULTAS POR INFRACCIONES SEÑALADAS EN LA LEY DE COMUNICACIONES Y TRANSPORTES DEL ESTADO Y SU REGLAMENTO </t>
  </si>
  <si>
    <t>MULTAS POR INFRACCIONES A OTRAS DISPOSICIONES ESTATALES FISCALES Y NO FISCALES</t>
  </si>
  <si>
    <t>FISCALES Y NO FISCALES</t>
  </si>
  <si>
    <t xml:space="preserve">INDEMNIZACIONES DE CHEQUES DEVUELTOS POR INSTITUCIONES BANCARIAS </t>
  </si>
  <si>
    <t>FIANZAS EFECTIVAS A FAVOR DEL ERARIO</t>
  </si>
  <si>
    <t>REINTEGROS</t>
  </si>
  <si>
    <t xml:space="preserve">REINTEGROS POR RESPONSABILIDADES </t>
  </si>
  <si>
    <t>APROVECHAMIENTO PROVENIENTE DE OBRA PUBLICA</t>
  </si>
  <si>
    <t>APORTACIÓN COBAEM TUS HIJOS NO ESTÁN SOLOS ESTAMOS CUIDANDO</t>
  </si>
  <si>
    <t xml:space="preserve">OTROS APROVECHAMIENTOS </t>
  </si>
  <si>
    <t>RECARGOS DE APROVECHAMIENTOS</t>
  </si>
  <si>
    <t xml:space="preserve">INCENTIVOS POR ADMINISTRACIÓN DE IMPUESTOS MUNICIPALES COORDINADOS </t>
  </si>
  <si>
    <t>RECUPERACIÓN PRIMAS DE SEGURO SINIESTROS DE VEHÍCULOS</t>
  </si>
  <si>
    <t>ARRENDAMIENTO Y EXPLOTACIÓN DE BIENES MUEBLES</t>
  </si>
  <si>
    <t>ARRENDAMIENTO Y EXPLOTACIÓN DE BIENES INMUEBLES</t>
  </si>
  <si>
    <t xml:space="preserve">RETRIBUCIÓN SANTANDER </t>
  </si>
  <si>
    <t>BECAS TERNIUM 2023</t>
  </si>
  <si>
    <t>ARRENDAMIENTO DEL FESTIVAL DE MICHOACÁN 2024</t>
  </si>
  <si>
    <t>DONATIVOS, SUBSIDIOS E INDEMNIZACIONES</t>
  </si>
  <si>
    <t>RECUPERACIÓN DE COSTOS DE BASES Y LICITACIONES</t>
  </si>
  <si>
    <t>RECUPERACIÓN DE COSTOS DE CONCURSOS DE OBRAS</t>
  </si>
  <si>
    <t>CUOTAS DE RECUPERACIÓN CENTROS DE COMERCIALIZACIÓN</t>
  </si>
  <si>
    <t>INSCRIPCIONES A TALLERES CULTURALES EN LA CASA DE CULTURA</t>
  </si>
  <si>
    <t>OTROS APROVECHAMIENTOS</t>
  </si>
  <si>
    <t>COPIA SIMPLE</t>
  </si>
  <si>
    <t>COPIA CERTIFICADA</t>
  </si>
  <si>
    <t>CUOTA POR ADJUDICACION DIRECTA</t>
  </si>
  <si>
    <t>FIDEICOMISO  DE IMPULSO Y DESARROLLO PARA EL ESTADO</t>
  </si>
  <si>
    <t>APROVECHAMIENTOS PATRIMONIALES</t>
  </si>
  <si>
    <t>RECUPERACIÓN DE PATRIMONIO FIDEICOMITIDO POR LIQUIDACIÓN DE FIDEICOMISOS</t>
  </si>
  <si>
    <t xml:space="preserve">ENAJENACIÓN DE BIENES MUEBLES E INMUEBLES </t>
  </si>
  <si>
    <t>INGRESO POR VENTA DE BIENES Y SERVICIOS</t>
  </si>
  <si>
    <t>SERVICIOS DE ORGANISMOS DESCENTRALIZADOS</t>
  </si>
  <si>
    <t>VENTA DE ENERGÍA ELÉCTRICA</t>
  </si>
  <si>
    <t>PARTICIPACIONES, APORTACIONES, CONVENIOS, INCENTIVOS</t>
  </si>
  <si>
    <t>PARTICIPACIONES Y OTRAS PARTICIPACIONES</t>
  </si>
  <si>
    <t>PARTICIPACIONES EN RECURSOS FEDERALES</t>
  </si>
  <si>
    <t xml:space="preserve">FONDO GENERAL DE PARTICIPACIONES </t>
  </si>
  <si>
    <t xml:space="preserve">FONDO DE FOMENTO MUNICIPAL </t>
  </si>
  <si>
    <t>PARTICIPACIÓN DEL 100% DEL IMPUESTO SOBRE LA RENTA PAGADO A LA SHCP, CONFORME A LO DISPUESTO POR EL ARTÍCULO 3-B DE LA LEY DE COORDINACIÓN FISCAL</t>
  </si>
  <si>
    <t xml:space="preserve">FONDO DE COMPENSACIÓN POR INCREMENTO EN EXENCIÓN DEL IMPUESTO SOBRE AUTOMÓVILES NUEVOS </t>
  </si>
  <si>
    <t xml:space="preserve">IMPUESTO ESPECIAL SOBRE PRODUCCIÓN Y SERVICIOS </t>
  </si>
  <si>
    <t xml:space="preserve">INCENTIVOS POR LA ADMINISTRACIÓN DEL IMPUESTO SOBRE AUTOMÓVILES NUEVOS </t>
  </si>
  <si>
    <t xml:space="preserve">FONDO DE FISCALIZACIÓN Y RECAUDACIÓN </t>
  </si>
  <si>
    <t>IMPUESTO ESPECIAL SOBRE PRODUCCIÓN Y SERVICIOS SOBRE LA VENTA DE GASOLINAS Y DIÉSEL</t>
  </si>
  <si>
    <t>OTRAS PARTICIPACIONES</t>
  </si>
  <si>
    <t xml:space="preserve">DERECHOS DE PEAJE  (CAPUFE) </t>
  </si>
  <si>
    <t>APORTACIONES</t>
  </si>
  <si>
    <t xml:space="preserve">PARA LA NÓMINA EDUCATIVA Y GASTO OPERATIVO </t>
  </si>
  <si>
    <t>SERVICIOS PERSONALES</t>
  </si>
  <si>
    <t>OTROS GASTOS CORRIENTES</t>
  </si>
  <si>
    <t>GASTOS DE OPERACIÓN</t>
  </si>
  <si>
    <t>PARA LA NÓMINA DE SALUD</t>
  </si>
  <si>
    <t>FONDO DE APORTACIONES PARA LOS SERVICIOS DE SALUD  (FASSA)</t>
  </si>
  <si>
    <t>DE APORTACIONES MÚLTIPLES</t>
  </si>
  <si>
    <t>PARA ALIMENTACIÓN Y ASISTENCIA SOCIAL</t>
  </si>
  <si>
    <t>PARA INFRAESTRUCTURA DE EDUCACIÓN BÁSICA</t>
  </si>
  <si>
    <t>PARA INFRAESTRUCTURA DE EDUCACIÓN MEDIA SUPERIOR</t>
  </si>
  <si>
    <t>PARA INFRAESTRUCTURA DE EDUCACIÓN SUPERIOR</t>
  </si>
  <si>
    <t>REMANENTES FAM</t>
  </si>
  <si>
    <t>APORTACIONES FEDERALES PARA EDUCACIÓN TECNOLÓGICA Y DE ADULTOS</t>
  </si>
  <si>
    <t>EDUCACIÓN TECNOLÓGICA</t>
  </si>
  <si>
    <t>APORTACIONES DE FORTALECIMIENTO</t>
  </si>
  <si>
    <t>FONDO DE APORTACIONES PARA LA SEGURIDAD PÚBLICA DE LOS ESTADOS Y DEL DF (FASP)</t>
  </si>
  <si>
    <t>FONDO DE APORTACIONES PARA EL FORTALECIMIENTO DE LAS ENTIDADES FEDERATIVAS  (FAFEF)</t>
  </si>
  <si>
    <t>APORTACIONES PARA LA INFRESTRUCTURA SOCIAL</t>
  </si>
  <si>
    <t>PARA LA INFRAESTRUCTURA SOCIAL MUNICIPAL</t>
  </si>
  <si>
    <t xml:space="preserve">PARA LA INFRAESTRUCTURA SOCIAL ESTATAL </t>
  </si>
  <si>
    <t>FONDO DE APORTACIONES PARA EL FORTALECIMIENTO DE LOS MUNICIPIOS Y DE LAS DEMARCACIONES TERRITORIALES DEL DISTRITO FEDERAL  (FORTAMUN)</t>
  </si>
  <si>
    <t>PARA EL FORTALECIMIENTO DE LOS MUNICIPIOS</t>
  </si>
  <si>
    <t>CONVENIOS</t>
  </si>
  <si>
    <t>TRANSFERENCIAS FEDERALES POR CONVENIO EN MATERIA DE EDUCACION</t>
  </si>
  <si>
    <t>COLEGIO DE BACHILLERES DEL ESTADO DE MICHOACÁN</t>
  </si>
  <si>
    <t>COLEGIO DE ESTUDIOS CIENTÍFICOS Y TECNOLÓGICOS DEL ESTADO DE MICHOACÁN</t>
  </si>
  <si>
    <t>INSTITUTO DE CAPACITACIÓN PARA EL TRABAJO DEL ESTADO DE MICHOACÁN</t>
  </si>
  <si>
    <t xml:space="preserve">UNIVERSIDAD DE LA CIÉNEGA DEL ESTADO DE MICHOACÁN </t>
  </si>
  <si>
    <t>UNIVERSIDAD INTERCULTURAL INDÍGENA DEL ESTADO DE MICHOACÁN</t>
  </si>
  <si>
    <t>UNIVERSIDAD MICHOACANA DE SAN NICOLÁS DE HIDALGO (SUBSIDIO FEDERAL)</t>
  </si>
  <si>
    <t>UNIVERSIDAD POLITÉCNICA DE URUAPAN</t>
  </si>
  <si>
    <t>UNIVERSIDAD TECNOLÓGICA DE MORELIA</t>
  </si>
  <si>
    <t>APOYO FINANCIERO TELEBACHILLERATO COMUNITARIO</t>
  </si>
  <si>
    <t>UNIVERSIDAD POLITÉCNICA DE LÁZARO CÁRDENAS</t>
  </si>
  <si>
    <t>UNIVERSIDAD TECNOLÓGICA DE ORIENTE</t>
  </si>
  <si>
    <t xml:space="preserve">APOYO PARA LA LÍNEA DE ACCIÓN DE ACTIVACIÓN FÍSICA "PONTE PILA" </t>
  </si>
  <si>
    <t>PROGRAMA NACIONAL DE INGLES</t>
  </si>
  <si>
    <t>PROGRAMA EXPANSIÓN DE LA EDUCACIÓN INICIAL S312</t>
  </si>
  <si>
    <t>PROGRAMA DE FORTALECIMIENTO DE LOS SERVICIOS DE EDUCACIÓN ESPECIAL (S295)</t>
  </si>
  <si>
    <t>FORTALECIMIENTO A LA EXCELENCIA EDUCATIVA</t>
  </si>
  <si>
    <t>PROGRAMA PARA EL DESARROLLO PROFESIONAL DOCENTE PARA EDUCACIÓN BÁSICA SEE</t>
  </si>
  <si>
    <t>PROG EXP DE LA EDU MEDIA SUP/SUP (U079) IT</t>
  </si>
  <si>
    <t>APOYO FINANCIERO EXTRAORDINARIO NO REGULARIZABLE DEL PROGRAMA PRESUPUESTARIO U080, APOYOS A CENTROS Y ORGANIZACIONES DE EDUCACIÓN CORRESPONDIENTE A LA QUINCENA 06-24</t>
  </si>
  <si>
    <t>TRANSFERENCIAS FEDERALES POR CONVENIO EN MATERIA DE SALUD</t>
  </si>
  <si>
    <t>PROG FORTALECIMIENTO A LA ATENCION MEDICA</t>
  </si>
  <si>
    <t>CRESCA-CONADIC</t>
  </si>
  <si>
    <t>PROGRAMA IMSS BIENESTAR PRESTACIÓN GRATUITA</t>
  </si>
  <si>
    <t>TRANSFERENCIAS FEDERALES POR CONVENIO EN MATERIA HIDRÁULICA</t>
  </si>
  <si>
    <t>REHABILITACION DE DISTRITOS DE RIEGO</t>
  </si>
  <si>
    <t>EQUIPAMIENTO DE DISTRITOS DE RIEGO</t>
  </si>
  <si>
    <t>TECNIFICACION DE DISTRITOS DE RIEGO</t>
  </si>
  <si>
    <t>PROAGUA</t>
  </si>
  <si>
    <t>TRANSFERENCIAS FEDERALES POR CONVENIO EN MATERIA DE DESARROLLO URBANO</t>
  </si>
  <si>
    <t>CONSERV TORRE TEMPLO DE CAPUCHINAS CENTRO MORELIA</t>
  </si>
  <si>
    <t>TRANSFERENCIAS FEDERALES POR CONVENIO EN MATERIA ATENCIÓN</t>
  </si>
  <si>
    <t>COMISION DE BUSQUEDA DE PERSONAS DEL ESTADO DE MICHOACAN</t>
  </si>
  <si>
    <t>CENTRO EXTERNO DE ATENCIÒN</t>
  </si>
  <si>
    <t>PROYECTO REFUGIO ERENDIRA 2023</t>
  </si>
  <si>
    <t>PROGRAMA DE ATENCIÒN INTEGRAL PARA EL BIENESTAR DE LAS MUJERES (PAIBIM)</t>
  </si>
  <si>
    <t>MUJERES/AVGM/MICH/003</t>
  </si>
  <si>
    <t>CENTRO EXTERNO ATENCIÓN URUAPAN MICHOACÁN</t>
  </si>
  <si>
    <t>REFUGIOS PROTECCION INTEGRAL MUJERES PARA URUAPAN</t>
  </si>
  <si>
    <t>FORT CENTRO DE JUSTICIA PARA LAS MUJERES EN ZAMORA</t>
  </si>
  <si>
    <t>TRANSFERENCIAS FEDERALES POR CONVENIO EN MATERIA DE SEGURIDAD PUBLICA</t>
  </si>
  <si>
    <t xml:space="preserve">FONDO PARA EL FORTALECIMIENTO DE LAS INSTITUCIONES DE SEGURIDAD PUBLICA (FOFISP) </t>
  </si>
  <si>
    <t>SOCORRO DE LEY</t>
  </si>
  <si>
    <t>TRANSFERENCIAS FEDERALES POR CONVENIO EN MATERIA DE DESARROLLO DE REGION</t>
  </si>
  <si>
    <t>APOYO A INSTITUCIONES ESTATALES DE CULTURA</t>
  </si>
  <si>
    <t>TRANSFERENCIAS FEDERALES POR CONVENIO EN MATERIA DE ARMONIZACION</t>
  </si>
  <si>
    <t>TRANSFERENCIAS FEDERALES POR CONVENIO EN MATERIA DE DIVERSA MATERIA</t>
  </si>
  <si>
    <t>PROGRAMA DE REGISTRO E IDENTIFICACIÓN DE  POBLACIÓN  FORTA REGISTRO  CIVIL</t>
  </si>
  <si>
    <t xml:space="preserve">PROYECTO EJECUTIVO DE MODERNIZACIÓN INTEGRAL (PEMI) DEL GOBIERNO DEL ESTADO DE MICHOACAN DE OCAMPO </t>
  </si>
  <si>
    <t>PROGRAMA DE APOYOS PARA EL DESARROLLO FORESTAL SUSTENTABLE CONAFOR</t>
  </si>
  <si>
    <t>REG VEHIC USADOS  PROCEDENCIA EXTRANJERA 2022</t>
  </si>
  <si>
    <t>PROYECTO CULTURAL "FESTIVAL DE PIREKUAS Y DANZAS"</t>
  </si>
  <si>
    <t xml:space="preserve">INCENTIVOS DERIVADOS DE LA COLABORACIÓN FISCAL </t>
  </si>
  <si>
    <t>INCENTIVO DE CINCO AL MILLAR</t>
  </si>
  <si>
    <t>INCENTIVOS POR LA ADMINISTRACIÓN ISR POR ENAJENACIÓN DE INMUEBLES</t>
  </si>
  <si>
    <t>ISR ENAJENACIÓN TERRENOS Y CONSTITUCIÓN ARTICULO 126</t>
  </si>
  <si>
    <t>INCENTIVOS POR LA ADMINISTRACIÓN DE MULTAS FEDERALES NO FISCAL</t>
  </si>
  <si>
    <t>INCENTIVOS POR LA ADMINSTRACION ZONA FEDERAL MARÍTIMO TERRESTRE</t>
  </si>
  <si>
    <t>INCENTIVOS POR COMPENSACIÓN REPECOS Y RÉGIMEN INTERMEDIOS</t>
  </si>
  <si>
    <t>INCENTIVOS POR ACTOS DE FISCALIZACIÓN CONCURRENTE DE  CONTRIBUCIONES IVA</t>
  </si>
  <si>
    <t>INCENTIVOS POR ACTOS DE FISCALIZACIÓN CONCURRENTE CONTRIBUCIONES ISR</t>
  </si>
  <si>
    <t>INCENTIVOS POR VIGILANCIA DEL CUMPLIMIENTO OBLIGACIONES FISCALES IEPS</t>
  </si>
  <si>
    <t>INCENTIVOS POR ACTOS DE FISCALIZACIÓN CONCURRENTE IVA</t>
  </si>
  <si>
    <t>INCENTIVOS POR ACTOS DE FISCALIZACIÓN CONCURRENTE ISR</t>
  </si>
  <si>
    <t>INCENTIVOS POR ACTOS DE FISCALIZACIÓN CONCURRENTE IEPS</t>
  </si>
  <si>
    <t>INCENTIVOS POR ACTOS DE FISCALIZACIÓN CUMPLIMIENTO DE  OBLIGACIONES ADUANERAS</t>
  </si>
  <si>
    <t>INCENTIVOS POR CRÉDITOS FISCALES DE LA FEDERACIÓN</t>
  </si>
  <si>
    <t>OTROS INGRESOS Y BENEFICIOS VARIOS</t>
  </si>
  <si>
    <t>VIVEROS FRUTÍCOLAS (SECRETARIA DESARROLLO AGROPECUARIO)</t>
  </si>
  <si>
    <t>REDONDEO DE INGRESOS</t>
  </si>
  <si>
    <t>INGRESOS PROPIOS RECAUDADOS POR LAS DEPENDENCIAS</t>
  </si>
  <si>
    <t>INGRESOS PROPIOS SECRETARÍA DE SEGURIDAD PÚBLICA</t>
  </si>
  <si>
    <t>INGRESOS PROPIOS SECRETARÍA DE CULTURA</t>
  </si>
  <si>
    <t>ENDEUDAMIENTO INTERNO</t>
  </si>
  <si>
    <t>REFINANCIAMIENTO Y/O EMPRÉSTITO</t>
  </si>
  <si>
    <t xml:space="preserve">  DEL 1o  DE ENERO AL 30 DE SEPTIEMBRE DEL AÑO 2025</t>
  </si>
  <si>
    <t>POR EL ESTUDIO PARA DETERMINAR LA LEGALIDAD DE INSCRIBIR EN EL REGISTRO ESTATAL DE PRESTADORES DE SERVICIOS DE SEGURIDAD PRIVADA</t>
  </si>
  <si>
    <t>INCENTIVOS POR USAR MEDIOS ELECTRÓNICOS DE PAGO</t>
  </si>
  <si>
    <t>APORTACION DE MUNICIPIOS FORTAPAZ</t>
  </si>
  <si>
    <t>GOBIERNO DE  MICHOACAN/CONVENIO SANAS</t>
  </si>
  <si>
    <t>PROGRAMA NACIONAL RECONSTRUCCION TEMPLO NTRA SRA DE LA ASUNCION</t>
  </si>
  <si>
    <t>ESTABLECIMIENTO MODULOS PRODUCCION  ALIMENTOS SANOS Y NUTRITIVOS</t>
  </si>
  <si>
    <t xml:space="preserve">ESTADO ANALÍTICO DE LOS INGRESOS DEVENGADOS </t>
  </si>
  <si>
    <t>PROGRAMA DE APOYO PARA REFUGIOS ESPECIALIZADOS PARA MUJERES VÍCTIMAS DE VIOLENCIA DE GENERO, SUS HIJAS E HIJOS PARA EL EJERCICIO FISCAL 2025 CON NUMERO R-2025-040</t>
  </si>
  <si>
    <t>PROGRAMA DE APOYO PARA REFUGIOS ESPECIALIZADOS PARA MUJERES VÍCTIMAS DE VIOLENCIA DE GENERO, SUS HIJAS E HIJOS PARA EL EJERCICIO FISCAL 2025 CON NUMERO DE FOLIO C-2025-023</t>
  </si>
  <si>
    <t>FORTALECIMIENTO PARA LA ATENCIÒN A LAS NIÑAS, NIÑOS Y ADOLESCENTES EN RIESGO, EN EL MUNICIPIO DE MORELIA, MICHOACÁN 2025</t>
  </si>
  <si>
    <t>CENTRO DE ASISTENCIA SOCIAL PARA NIÑAS, NIÑOS Y ADOLESCENTES MIGRANTES NO ACOMPAÑADOS 2025</t>
  </si>
  <si>
    <t xml:space="preserve">ATENCIÓN A PERSONAS CON DISCAPACIDAD, ADQUISICIÓN Y DONACIÓN DE SILLAS DE RUEDAS PARA PERSONAS CON DISCAPACIDAD DEL ESTADO DE MICHOACÁN </t>
  </si>
  <si>
    <t>ATENCIÓN A PERSONAS CON DISCAPACIDAD, EQUIPAMIENTO PARA CREE, CRI Y UBR DEL ESTADO DE MICHOACÁN</t>
  </si>
  <si>
    <t>ARMONIZACION CONTABLE</t>
  </si>
  <si>
    <t xml:space="preserve">INCENTIVOS POR MULTAS FISCALES FEDERALES </t>
  </si>
  <si>
    <t>FORTALECIMIENTO PARA LA ATENCIÓN DE NIÑAS, NIÑOS Y ADOLESCENTES, EN EL CENTRO DE ASISTENCIA INFANTIL COMUNITARIO (CAI PROTEGIENDO CORAZONES EN EL MUNICIPIO DE TINGUINDIN MICHOACÁN, 2025.)</t>
  </si>
  <si>
    <t>POR EL REGISTRO COMO GESTOR DE RESIDUOS DE MANEJO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</si>
</sst>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3" fontId="2" fillId="0" borderId="0" xfId="0" applyNumberFormat="1" applyFont="1" applyAlignment="1">
      <alignment vertical="top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4" borderId="3" xfId="0" applyFont="1" applyFill="1" applyBorder="1" applyAlignment="1">
      <alignment vertical="center" wrapText="1"/>
    </xf>
    <xf numFmtId="43" fontId="6" fillId="4" borderId="3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3" fontId="5" fillId="0" borderId="3" xfId="1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43" fontId="6" fillId="4" borderId="4" xfId="1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2" fontId="6" fillId="4" borderId="4" xfId="1" applyNumberFormat="1" applyFont="1" applyFill="1" applyBorder="1" applyAlignment="1">
      <alignment vertical="center"/>
    </xf>
    <xf numFmtId="2" fontId="5" fillId="0" borderId="3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43" fontId="4" fillId="0" borderId="0" xfId="0" applyNumberFormat="1" applyFont="1" applyAlignment="1">
      <alignment vertical="top"/>
    </xf>
    <xf numFmtId="2" fontId="6" fillId="4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</xdr:rowOff>
    </xdr:from>
    <xdr:to>
      <xdr:col>1</xdr:col>
      <xdr:colOff>681123</xdr:colOff>
      <xdr:row>4</xdr:row>
      <xdr:rowOff>23121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id="{0DA93470-2BF4-48A5-A581-9F18C22B20E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9625" y="0"/>
          <a:ext cx="604923" cy="48032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4383-0A2C-4368-A930-AB73A09DFFD4}">
  <sheetPr>
    <tabColor theme="9" tint="0.59999389629810485"/>
  </sheetPr>
  <dimension ref="B1:E502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9" sqref="G19"/>
    </sheetView>
  </sheetViews>
  <sheetFormatPr baseColWidth="10" defaultRowHeight="15" customHeight="1" x14ac:dyDescent="0.25"/>
  <cols>
    <col min="1" max="1" width="3.5703125" style="1" customWidth="1"/>
    <col min="2" max="2" width="62.5703125" style="5" customWidth="1"/>
    <col min="3" max="3" width="17" style="4" customWidth="1"/>
    <col min="4" max="4" width="13.28515625" style="5" customWidth="1"/>
    <col min="5" max="5" width="14.140625" style="1" bestFit="1" customWidth="1"/>
    <col min="6" max="155" width="11.42578125" style="1"/>
    <col min="156" max="156" width="11" style="1" customWidth="1"/>
    <col min="157" max="157" width="18.5703125" style="1" customWidth="1"/>
    <col min="158" max="158" width="4.42578125" style="1" customWidth="1"/>
    <col min="159" max="159" width="71.28515625" style="1" customWidth="1"/>
    <col min="160" max="160" width="19.140625" style="1" customWidth="1"/>
    <col min="161" max="161" width="20.140625" style="1" bestFit="1" customWidth="1"/>
    <col min="162" max="162" width="18.5703125" style="1" bestFit="1" customWidth="1"/>
    <col min="163" max="163" width="17" style="1" bestFit="1" customWidth="1"/>
    <col min="164" max="164" width="17.5703125" style="1" bestFit="1" customWidth="1"/>
    <col min="165" max="411" width="11.42578125" style="1"/>
    <col min="412" max="412" width="11" style="1" customWidth="1"/>
    <col min="413" max="413" width="18.5703125" style="1" customWidth="1"/>
    <col min="414" max="414" width="4.42578125" style="1" customWidth="1"/>
    <col min="415" max="415" width="71.28515625" style="1" customWidth="1"/>
    <col min="416" max="416" width="19.140625" style="1" customWidth="1"/>
    <col min="417" max="417" width="20.140625" style="1" bestFit="1" customWidth="1"/>
    <col min="418" max="418" width="18.5703125" style="1" bestFit="1" customWidth="1"/>
    <col min="419" max="419" width="17" style="1" bestFit="1" customWidth="1"/>
    <col min="420" max="420" width="17.5703125" style="1" bestFit="1" customWidth="1"/>
    <col min="421" max="667" width="11.42578125" style="1"/>
    <col min="668" max="668" width="11" style="1" customWidth="1"/>
    <col min="669" max="669" width="18.5703125" style="1" customWidth="1"/>
    <col min="670" max="670" width="4.42578125" style="1" customWidth="1"/>
    <col min="671" max="671" width="71.28515625" style="1" customWidth="1"/>
    <col min="672" max="672" width="19.140625" style="1" customWidth="1"/>
    <col min="673" max="673" width="20.140625" style="1" bestFit="1" customWidth="1"/>
    <col min="674" max="674" width="18.5703125" style="1" bestFit="1" customWidth="1"/>
    <col min="675" max="675" width="17" style="1" bestFit="1" customWidth="1"/>
    <col min="676" max="676" width="17.5703125" style="1" bestFit="1" customWidth="1"/>
    <col min="677" max="923" width="11.42578125" style="1"/>
    <col min="924" max="924" width="11" style="1" customWidth="1"/>
    <col min="925" max="925" width="18.5703125" style="1" customWidth="1"/>
    <col min="926" max="926" width="4.42578125" style="1" customWidth="1"/>
    <col min="927" max="927" width="71.28515625" style="1" customWidth="1"/>
    <col min="928" max="928" width="19.140625" style="1" customWidth="1"/>
    <col min="929" max="929" width="20.140625" style="1" bestFit="1" customWidth="1"/>
    <col min="930" max="930" width="18.5703125" style="1" bestFit="1" customWidth="1"/>
    <col min="931" max="931" width="17" style="1" bestFit="1" customWidth="1"/>
    <col min="932" max="932" width="17.5703125" style="1" bestFit="1" customWidth="1"/>
    <col min="933" max="1179" width="11.42578125" style="1"/>
    <col min="1180" max="1180" width="11" style="1" customWidth="1"/>
    <col min="1181" max="1181" width="18.5703125" style="1" customWidth="1"/>
    <col min="1182" max="1182" width="4.42578125" style="1" customWidth="1"/>
    <col min="1183" max="1183" width="71.28515625" style="1" customWidth="1"/>
    <col min="1184" max="1184" width="19.140625" style="1" customWidth="1"/>
    <col min="1185" max="1185" width="20.140625" style="1" bestFit="1" customWidth="1"/>
    <col min="1186" max="1186" width="18.5703125" style="1" bestFit="1" customWidth="1"/>
    <col min="1187" max="1187" width="17" style="1" bestFit="1" customWidth="1"/>
    <col min="1188" max="1188" width="17.5703125" style="1" bestFit="1" customWidth="1"/>
    <col min="1189" max="1435" width="11.42578125" style="1"/>
    <col min="1436" max="1436" width="11" style="1" customWidth="1"/>
    <col min="1437" max="1437" width="18.5703125" style="1" customWidth="1"/>
    <col min="1438" max="1438" width="4.42578125" style="1" customWidth="1"/>
    <col min="1439" max="1439" width="71.28515625" style="1" customWidth="1"/>
    <col min="1440" max="1440" width="19.140625" style="1" customWidth="1"/>
    <col min="1441" max="1441" width="20.140625" style="1" bestFit="1" customWidth="1"/>
    <col min="1442" max="1442" width="18.5703125" style="1" bestFit="1" customWidth="1"/>
    <col min="1443" max="1443" width="17" style="1" bestFit="1" customWidth="1"/>
    <col min="1444" max="1444" width="17.5703125" style="1" bestFit="1" customWidth="1"/>
    <col min="1445" max="1691" width="11.42578125" style="1"/>
    <col min="1692" max="1692" width="11" style="1" customWidth="1"/>
    <col min="1693" max="1693" width="18.5703125" style="1" customWidth="1"/>
    <col min="1694" max="1694" width="4.42578125" style="1" customWidth="1"/>
    <col min="1695" max="1695" width="71.28515625" style="1" customWidth="1"/>
    <col min="1696" max="1696" width="19.140625" style="1" customWidth="1"/>
    <col min="1697" max="1697" width="20.140625" style="1" bestFit="1" customWidth="1"/>
    <col min="1698" max="1698" width="18.5703125" style="1" bestFit="1" customWidth="1"/>
    <col min="1699" max="1699" width="17" style="1" bestFit="1" customWidth="1"/>
    <col min="1700" max="1700" width="17.5703125" style="1" bestFit="1" customWidth="1"/>
    <col min="1701" max="1947" width="11.42578125" style="1"/>
    <col min="1948" max="1948" width="11" style="1" customWidth="1"/>
    <col min="1949" max="1949" width="18.5703125" style="1" customWidth="1"/>
    <col min="1950" max="1950" width="4.42578125" style="1" customWidth="1"/>
    <col min="1951" max="1951" width="71.28515625" style="1" customWidth="1"/>
    <col min="1952" max="1952" width="19.140625" style="1" customWidth="1"/>
    <col min="1953" max="1953" width="20.140625" style="1" bestFit="1" customWidth="1"/>
    <col min="1954" max="1954" width="18.5703125" style="1" bestFit="1" customWidth="1"/>
    <col min="1955" max="1955" width="17" style="1" bestFit="1" customWidth="1"/>
    <col min="1956" max="1956" width="17.5703125" style="1" bestFit="1" customWidth="1"/>
    <col min="1957" max="2203" width="11.42578125" style="1"/>
    <col min="2204" max="2204" width="11" style="1" customWidth="1"/>
    <col min="2205" max="2205" width="18.5703125" style="1" customWidth="1"/>
    <col min="2206" max="2206" width="4.42578125" style="1" customWidth="1"/>
    <col min="2207" max="2207" width="71.28515625" style="1" customWidth="1"/>
    <col min="2208" max="2208" width="19.140625" style="1" customWidth="1"/>
    <col min="2209" max="2209" width="20.140625" style="1" bestFit="1" customWidth="1"/>
    <col min="2210" max="2210" width="18.5703125" style="1" bestFit="1" customWidth="1"/>
    <col min="2211" max="2211" width="17" style="1" bestFit="1" customWidth="1"/>
    <col min="2212" max="2212" width="17.5703125" style="1" bestFit="1" customWidth="1"/>
    <col min="2213" max="2459" width="11.42578125" style="1"/>
    <col min="2460" max="2460" width="11" style="1" customWidth="1"/>
    <col min="2461" max="2461" width="18.5703125" style="1" customWidth="1"/>
    <col min="2462" max="2462" width="4.42578125" style="1" customWidth="1"/>
    <col min="2463" max="2463" width="71.28515625" style="1" customWidth="1"/>
    <col min="2464" max="2464" width="19.140625" style="1" customWidth="1"/>
    <col min="2465" max="2465" width="20.140625" style="1" bestFit="1" customWidth="1"/>
    <col min="2466" max="2466" width="18.5703125" style="1" bestFit="1" customWidth="1"/>
    <col min="2467" max="2467" width="17" style="1" bestFit="1" customWidth="1"/>
    <col min="2468" max="2468" width="17.5703125" style="1" bestFit="1" customWidth="1"/>
    <col min="2469" max="2715" width="11.42578125" style="1"/>
    <col min="2716" max="2716" width="11" style="1" customWidth="1"/>
    <col min="2717" max="2717" width="18.5703125" style="1" customWidth="1"/>
    <col min="2718" max="2718" width="4.42578125" style="1" customWidth="1"/>
    <col min="2719" max="2719" width="71.28515625" style="1" customWidth="1"/>
    <col min="2720" max="2720" width="19.140625" style="1" customWidth="1"/>
    <col min="2721" max="2721" width="20.140625" style="1" bestFit="1" customWidth="1"/>
    <col min="2722" max="2722" width="18.5703125" style="1" bestFit="1" customWidth="1"/>
    <col min="2723" max="2723" width="17" style="1" bestFit="1" customWidth="1"/>
    <col min="2724" max="2724" width="17.5703125" style="1" bestFit="1" customWidth="1"/>
    <col min="2725" max="2971" width="11.42578125" style="1"/>
    <col min="2972" max="2972" width="11" style="1" customWidth="1"/>
    <col min="2973" max="2973" width="18.5703125" style="1" customWidth="1"/>
    <col min="2974" max="2974" width="4.42578125" style="1" customWidth="1"/>
    <col min="2975" max="2975" width="71.28515625" style="1" customWidth="1"/>
    <col min="2976" max="2976" width="19.140625" style="1" customWidth="1"/>
    <col min="2977" max="2977" width="20.140625" style="1" bestFit="1" customWidth="1"/>
    <col min="2978" max="2978" width="18.5703125" style="1" bestFit="1" customWidth="1"/>
    <col min="2979" max="2979" width="17" style="1" bestFit="1" customWidth="1"/>
    <col min="2980" max="2980" width="17.5703125" style="1" bestFit="1" customWidth="1"/>
    <col min="2981" max="3227" width="11.42578125" style="1"/>
    <col min="3228" max="3228" width="11" style="1" customWidth="1"/>
    <col min="3229" max="3229" width="18.5703125" style="1" customWidth="1"/>
    <col min="3230" max="3230" width="4.42578125" style="1" customWidth="1"/>
    <col min="3231" max="3231" width="71.28515625" style="1" customWidth="1"/>
    <col min="3232" max="3232" width="19.140625" style="1" customWidth="1"/>
    <col min="3233" max="3233" width="20.140625" style="1" bestFit="1" customWidth="1"/>
    <col min="3234" max="3234" width="18.5703125" style="1" bestFit="1" customWidth="1"/>
    <col min="3235" max="3235" width="17" style="1" bestFit="1" customWidth="1"/>
    <col min="3236" max="3236" width="17.5703125" style="1" bestFit="1" customWidth="1"/>
    <col min="3237" max="3483" width="11.42578125" style="1"/>
    <col min="3484" max="3484" width="11" style="1" customWidth="1"/>
    <col min="3485" max="3485" width="18.5703125" style="1" customWidth="1"/>
    <col min="3486" max="3486" width="4.42578125" style="1" customWidth="1"/>
    <col min="3487" max="3487" width="71.28515625" style="1" customWidth="1"/>
    <col min="3488" max="3488" width="19.140625" style="1" customWidth="1"/>
    <col min="3489" max="3489" width="20.140625" style="1" bestFit="1" customWidth="1"/>
    <col min="3490" max="3490" width="18.5703125" style="1" bestFit="1" customWidth="1"/>
    <col min="3491" max="3491" width="17" style="1" bestFit="1" customWidth="1"/>
    <col min="3492" max="3492" width="17.5703125" style="1" bestFit="1" customWidth="1"/>
    <col min="3493" max="3739" width="11.42578125" style="1"/>
    <col min="3740" max="3740" width="11" style="1" customWidth="1"/>
    <col min="3741" max="3741" width="18.5703125" style="1" customWidth="1"/>
    <col min="3742" max="3742" width="4.42578125" style="1" customWidth="1"/>
    <col min="3743" max="3743" width="71.28515625" style="1" customWidth="1"/>
    <col min="3744" max="3744" width="19.140625" style="1" customWidth="1"/>
    <col min="3745" max="3745" width="20.140625" style="1" bestFit="1" customWidth="1"/>
    <col min="3746" max="3746" width="18.5703125" style="1" bestFit="1" customWidth="1"/>
    <col min="3747" max="3747" width="17" style="1" bestFit="1" customWidth="1"/>
    <col min="3748" max="3748" width="17.5703125" style="1" bestFit="1" customWidth="1"/>
    <col min="3749" max="3995" width="11.42578125" style="1"/>
    <col min="3996" max="3996" width="11" style="1" customWidth="1"/>
    <col min="3997" max="3997" width="18.5703125" style="1" customWidth="1"/>
    <col min="3998" max="3998" width="4.42578125" style="1" customWidth="1"/>
    <col min="3999" max="3999" width="71.28515625" style="1" customWidth="1"/>
    <col min="4000" max="4000" width="19.140625" style="1" customWidth="1"/>
    <col min="4001" max="4001" width="20.140625" style="1" bestFit="1" customWidth="1"/>
    <col min="4002" max="4002" width="18.5703125" style="1" bestFit="1" customWidth="1"/>
    <col min="4003" max="4003" width="17" style="1" bestFit="1" customWidth="1"/>
    <col min="4004" max="4004" width="17.5703125" style="1" bestFit="1" customWidth="1"/>
    <col min="4005" max="4251" width="11.42578125" style="1"/>
    <col min="4252" max="4252" width="11" style="1" customWidth="1"/>
    <col min="4253" max="4253" width="18.5703125" style="1" customWidth="1"/>
    <col min="4254" max="4254" width="4.42578125" style="1" customWidth="1"/>
    <col min="4255" max="4255" width="71.28515625" style="1" customWidth="1"/>
    <col min="4256" max="4256" width="19.140625" style="1" customWidth="1"/>
    <col min="4257" max="4257" width="20.140625" style="1" bestFit="1" customWidth="1"/>
    <col min="4258" max="4258" width="18.5703125" style="1" bestFit="1" customWidth="1"/>
    <col min="4259" max="4259" width="17" style="1" bestFit="1" customWidth="1"/>
    <col min="4260" max="4260" width="17.5703125" style="1" bestFit="1" customWidth="1"/>
    <col min="4261" max="4507" width="11.42578125" style="1"/>
    <col min="4508" max="4508" width="11" style="1" customWidth="1"/>
    <col min="4509" max="4509" width="18.5703125" style="1" customWidth="1"/>
    <col min="4510" max="4510" width="4.42578125" style="1" customWidth="1"/>
    <col min="4511" max="4511" width="71.28515625" style="1" customWidth="1"/>
    <col min="4512" max="4512" width="19.140625" style="1" customWidth="1"/>
    <col min="4513" max="4513" width="20.140625" style="1" bestFit="1" customWidth="1"/>
    <col min="4514" max="4514" width="18.5703125" style="1" bestFit="1" customWidth="1"/>
    <col min="4515" max="4515" width="17" style="1" bestFit="1" customWidth="1"/>
    <col min="4516" max="4516" width="17.5703125" style="1" bestFit="1" customWidth="1"/>
    <col min="4517" max="4763" width="11.42578125" style="1"/>
    <col min="4764" max="4764" width="11" style="1" customWidth="1"/>
    <col min="4765" max="4765" width="18.5703125" style="1" customWidth="1"/>
    <col min="4766" max="4766" width="4.42578125" style="1" customWidth="1"/>
    <col min="4767" max="4767" width="71.28515625" style="1" customWidth="1"/>
    <col min="4768" max="4768" width="19.140625" style="1" customWidth="1"/>
    <col min="4769" max="4769" width="20.140625" style="1" bestFit="1" customWidth="1"/>
    <col min="4770" max="4770" width="18.5703125" style="1" bestFit="1" customWidth="1"/>
    <col min="4771" max="4771" width="17" style="1" bestFit="1" customWidth="1"/>
    <col min="4772" max="4772" width="17.5703125" style="1" bestFit="1" customWidth="1"/>
    <col min="4773" max="5019" width="11.42578125" style="1"/>
    <col min="5020" max="5020" width="11" style="1" customWidth="1"/>
    <col min="5021" max="5021" width="18.5703125" style="1" customWidth="1"/>
    <col min="5022" max="5022" width="4.42578125" style="1" customWidth="1"/>
    <col min="5023" max="5023" width="71.28515625" style="1" customWidth="1"/>
    <col min="5024" max="5024" width="19.140625" style="1" customWidth="1"/>
    <col min="5025" max="5025" width="20.140625" style="1" bestFit="1" customWidth="1"/>
    <col min="5026" max="5026" width="18.5703125" style="1" bestFit="1" customWidth="1"/>
    <col min="5027" max="5027" width="17" style="1" bestFit="1" customWidth="1"/>
    <col min="5028" max="5028" width="17.5703125" style="1" bestFit="1" customWidth="1"/>
    <col min="5029" max="5275" width="11.42578125" style="1"/>
    <col min="5276" max="5276" width="11" style="1" customWidth="1"/>
    <col min="5277" max="5277" width="18.5703125" style="1" customWidth="1"/>
    <col min="5278" max="5278" width="4.42578125" style="1" customWidth="1"/>
    <col min="5279" max="5279" width="71.28515625" style="1" customWidth="1"/>
    <col min="5280" max="5280" width="19.140625" style="1" customWidth="1"/>
    <col min="5281" max="5281" width="20.140625" style="1" bestFit="1" customWidth="1"/>
    <col min="5282" max="5282" width="18.5703125" style="1" bestFit="1" customWidth="1"/>
    <col min="5283" max="5283" width="17" style="1" bestFit="1" customWidth="1"/>
    <col min="5284" max="5284" width="17.5703125" style="1" bestFit="1" customWidth="1"/>
    <col min="5285" max="5531" width="11.42578125" style="1"/>
    <col min="5532" max="5532" width="11" style="1" customWidth="1"/>
    <col min="5533" max="5533" width="18.5703125" style="1" customWidth="1"/>
    <col min="5534" max="5534" width="4.42578125" style="1" customWidth="1"/>
    <col min="5535" max="5535" width="71.28515625" style="1" customWidth="1"/>
    <col min="5536" max="5536" width="19.140625" style="1" customWidth="1"/>
    <col min="5537" max="5537" width="20.140625" style="1" bestFit="1" customWidth="1"/>
    <col min="5538" max="5538" width="18.5703125" style="1" bestFit="1" customWidth="1"/>
    <col min="5539" max="5539" width="17" style="1" bestFit="1" customWidth="1"/>
    <col min="5540" max="5540" width="17.5703125" style="1" bestFit="1" customWidth="1"/>
    <col min="5541" max="5787" width="11.42578125" style="1"/>
    <col min="5788" max="5788" width="11" style="1" customWidth="1"/>
    <col min="5789" max="5789" width="18.5703125" style="1" customWidth="1"/>
    <col min="5790" max="5790" width="4.42578125" style="1" customWidth="1"/>
    <col min="5791" max="5791" width="71.28515625" style="1" customWidth="1"/>
    <col min="5792" max="5792" width="19.140625" style="1" customWidth="1"/>
    <col min="5793" max="5793" width="20.140625" style="1" bestFit="1" customWidth="1"/>
    <col min="5794" max="5794" width="18.5703125" style="1" bestFit="1" customWidth="1"/>
    <col min="5795" max="5795" width="17" style="1" bestFit="1" customWidth="1"/>
    <col min="5796" max="5796" width="17.5703125" style="1" bestFit="1" customWidth="1"/>
    <col min="5797" max="6043" width="11.42578125" style="1"/>
    <col min="6044" max="6044" width="11" style="1" customWidth="1"/>
    <col min="6045" max="6045" width="18.5703125" style="1" customWidth="1"/>
    <col min="6046" max="6046" width="4.42578125" style="1" customWidth="1"/>
    <col min="6047" max="6047" width="71.28515625" style="1" customWidth="1"/>
    <col min="6048" max="6048" width="19.140625" style="1" customWidth="1"/>
    <col min="6049" max="6049" width="20.140625" style="1" bestFit="1" customWidth="1"/>
    <col min="6050" max="6050" width="18.5703125" style="1" bestFit="1" customWidth="1"/>
    <col min="6051" max="6051" width="17" style="1" bestFit="1" customWidth="1"/>
    <col min="6052" max="6052" width="17.5703125" style="1" bestFit="1" customWidth="1"/>
    <col min="6053" max="6299" width="11.42578125" style="1"/>
    <col min="6300" max="6300" width="11" style="1" customWidth="1"/>
    <col min="6301" max="6301" width="18.5703125" style="1" customWidth="1"/>
    <col min="6302" max="6302" width="4.42578125" style="1" customWidth="1"/>
    <col min="6303" max="6303" width="71.28515625" style="1" customWidth="1"/>
    <col min="6304" max="6304" width="19.140625" style="1" customWidth="1"/>
    <col min="6305" max="6305" width="20.140625" style="1" bestFit="1" customWidth="1"/>
    <col min="6306" max="6306" width="18.5703125" style="1" bestFit="1" customWidth="1"/>
    <col min="6307" max="6307" width="17" style="1" bestFit="1" customWidth="1"/>
    <col min="6308" max="6308" width="17.5703125" style="1" bestFit="1" customWidth="1"/>
    <col min="6309" max="6555" width="11.42578125" style="1"/>
    <col min="6556" max="6556" width="11" style="1" customWidth="1"/>
    <col min="6557" max="6557" width="18.5703125" style="1" customWidth="1"/>
    <col min="6558" max="6558" width="4.42578125" style="1" customWidth="1"/>
    <col min="6559" max="6559" width="71.28515625" style="1" customWidth="1"/>
    <col min="6560" max="6560" width="19.140625" style="1" customWidth="1"/>
    <col min="6561" max="6561" width="20.140625" style="1" bestFit="1" customWidth="1"/>
    <col min="6562" max="6562" width="18.5703125" style="1" bestFit="1" customWidth="1"/>
    <col min="6563" max="6563" width="17" style="1" bestFit="1" customWidth="1"/>
    <col min="6564" max="6564" width="17.5703125" style="1" bestFit="1" customWidth="1"/>
    <col min="6565" max="6811" width="11.42578125" style="1"/>
    <col min="6812" max="6812" width="11" style="1" customWidth="1"/>
    <col min="6813" max="6813" width="18.5703125" style="1" customWidth="1"/>
    <col min="6814" max="6814" width="4.42578125" style="1" customWidth="1"/>
    <col min="6815" max="6815" width="71.28515625" style="1" customWidth="1"/>
    <col min="6816" max="6816" width="19.140625" style="1" customWidth="1"/>
    <col min="6817" max="6817" width="20.140625" style="1" bestFit="1" customWidth="1"/>
    <col min="6818" max="6818" width="18.5703125" style="1" bestFit="1" customWidth="1"/>
    <col min="6819" max="6819" width="17" style="1" bestFit="1" customWidth="1"/>
    <col min="6820" max="6820" width="17.5703125" style="1" bestFit="1" customWidth="1"/>
    <col min="6821" max="7067" width="11.42578125" style="1"/>
    <col min="7068" max="7068" width="11" style="1" customWidth="1"/>
    <col min="7069" max="7069" width="18.5703125" style="1" customWidth="1"/>
    <col min="7070" max="7070" width="4.42578125" style="1" customWidth="1"/>
    <col min="7071" max="7071" width="71.28515625" style="1" customWidth="1"/>
    <col min="7072" max="7072" width="19.140625" style="1" customWidth="1"/>
    <col min="7073" max="7073" width="20.140625" style="1" bestFit="1" customWidth="1"/>
    <col min="7074" max="7074" width="18.5703125" style="1" bestFit="1" customWidth="1"/>
    <col min="7075" max="7075" width="17" style="1" bestFit="1" customWidth="1"/>
    <col min="7076" max="7076" width="17.5703125" style="1" bestFit="1" customWidth="1"/>
    <col min="7077" max="7323" width="11.42578125" style="1"/>
    <col min="7324" max="7324" width="11" style="1" customWidth="1"/>
    <col min="7325" max="7325" width="18.5703125" style="1" customWidth="1"/>
    <col min="7326" max="7326" width="4.42578125" style="1" customWidth="1"/>
    <col min="7327" max="7327" width="71.28515625" style="1" customWidth="1"/>
    <col min="7328" max="7328" width="19.140625" style="1" customWidth="1"/>
    <col min="7329" max="7329" width="20.140625" style="1" bestFit="1" customWidth="1"/>
    <col min="7330" max="7330" width="18.5703125" style="1" bestFit="1" customWidth="1"/>
    <col min="7331" max="7331" width="17" style="1" bestFit="1" customWidth="1"/>
    <col min="7332" max="7332" width="17.5703125" style="1" bestFit="1" customWidth="1"/>
    <col min="7333" max="7579" width="11.42578125" style="1"/>
    <col min="7580" max="7580" width="11" style="1" customWidth="1"/>
    <col min="7581" max="7581" width="18.5703125" style="1" customWidth="1"/>
    <col min="7582" max="7582" width="4.42578125" style="1" customWidth="1"/>
    <col min="7583" max="7583" width="71.28515625" style="1" customWidth="1"/>
    <col min="7584" max="7584" width="19.140625" style="1" customWidth="1"/>
    <col min="7585" max="7585" width="20.140625" style="1" bestFit="1" customWidth="1"/>
    <col min="7586" max="7586" width="18.5703125" style="1" bestFit="1" customWidth="1"/>
    <col min="7587" max="7587" width="17" style="1" bestFit="1" customWidth="1"/>
    <col min="7588" max="7588" width="17.5703125" style="1" bestFit="1" customWidth="1"/>
    <col min="7589" max="7835" width="11.42578125" style="1"/>
    <col min="7836" max="7836" width="11" style="1" customWidth="1"/>
    <col min="7837" max="7837" width="18.5703125" style="1" customWidth="1"/>
    <col min="7838" max="7838" width="4.42578125" style="1" customWidth="1"/>
    <col min="7839" max="7839" width="71.28515625" style="1" customWidth="1"/>
    <col min="7840" max="7840" width="19.140625" style="1" customWidth="1"/>
    <col min="7841" max="7841" width="20.140625" style="1" bestFit="1" customWidth="1"/>
    <col min="7842" max="7842" width="18.5703125" style="1" bestFit="1" customWidth="1"/>
    <col min="7843" max="7843" width="17" style="1" bestFit="1" customWidth="1"/>
    <col min="7844" max="7844" width="17.5703125" style="1" bestFit="1" customWidth="1"/>
    <col min="7845" max="8091" width="11.42578125" style="1"/>
    <col min="8092" max="8092" width="11" style="1" customWidth="1"/>
    <col min="8093" max="8093" width="18.5703125" style="1" customWidth="1"/>
    <col min="8094" max="8094" width="4.42578125" style="1" customWidth="1"/>
    <col min="8095" max="8095" width="71.28515625" style="1" customWidth="1"/>
    <col min="8096" max="8096" width="19.140625" style="1" customWidth="1"/>
    <col min="8097" max="8097" width="20.140625" style="1" bestFit="1" customWidth="1"/>
    <col min="8098" max="8098" width="18.5703125" style="1" bestFit="1" customWidth="1"/>
    <col min="8099" max="8099" width="17" style="1" bestFit="1" customWidth="1"/>
    <col min="8100" max="8100" width="17.5703125" style="1" bestFit="1" customWidth="1"/>
    <col min="8101" max="8347" width="11.42578125" style="1"/>
    <col min="8348" max="8348" width="11" style="1" customWidth="1"/>
    <col min="8349" max="8349" width="18.5703125" style="1" customWidth="1"/>
    <col min="8350" max="8350" width="4.42578125" style="1" customWidth="1"/>
    <col min="8351" max="8351" width="71.28515625" style="1" customWidth="1"/>
    <col min="8352" max="8352" width="19.140625" style="1" customWidth="1"/>
    <col min="8353" max="8353" width="20.140625" style="1" bestFit="1" customWidth="1"/>
    <col min="8354" max="8354" width="18.5703125" style="1" bestFit="1" customWidth="1"/>
    <col min="8355" max="8355" width="17" style="1" bestFit="1" customWidth="1"/>
    <col min="8356" max="8356" width="17.5703125" style="1" bestFit="1" customWidth="1"/>
    <col min="8357" max="8603" width="11.42578125" style="1"/>
    <col min="8604" max="8604" width="11" style="1" customWidth="1"/>
    <col min="8605" max="8605" width="18.5703125" style="1" customWidth="1"/>
    <col min="8606" max="8606" width="4.42578125" style="1" customWidth="1"/>
    <col min="8607" max="8607" width="71.28515625" style="1" customWidth="1"/>
    <col min="8608" max="8608" width="19.140625" style="1" customWidth="1"/>
    <col min="8609" max="8609" width="20.140625" style="1" bestFit="1" customWidth="1"/>
    <col min="8610" max="8610" width="18.5703125" style="1" bestFit="1" customWidth="1"/>
    <col min="8611" max="8611" width="17" style="1" bestFit="1" customWidth="1"/>
    <col min="8612" max="8612" width="17.5703125" style="1" bestFit="1" customWidth="1"/>
    <col min="8613" max="8859" width="11.42578125" style="1"/>
    <col min="8860" max="8860" width="11" style="1" customWidth="1"/>
    <col min="8861" max="8861" width="18.5703125" style="1" customWidth="1"/>
    <col min="8862" max="8862" width="4.42578125" style="1" customWidth="1"/>
    <col min="8863" max="8863" width="71.28515625" style="1" customWidth="1"/>
    <col min="8864" max="8864" width="19.140625" style="1" customWidth="1"/>
    <col min="8865" max="8865" width="20.140625" style="1" bestFit="1" customWidth="1"/>
    <col min="8866" max="8866" width="18.5703125" style="1" bestFit="1" customWidth="1"/>
    <col min="8867" max="8867" width="17" style="1" bestFit="1" customWidth="1"/>
    <col min="8868" max="8868" width="17.5703125" style="1" bestFit="1" customWidth="1"/>
    <col min="8869" max="9115" width="11.42578125" style="1"/>
    <col min="9116" max="9116" width="11" style="1" customWidth="1"/>
    <col min="9117" max="9117" width="18.5703125" style="1" customWidth="1"/>
    <col min="9118" max="9118" width="4.42578125" style="1" customWidth="1"/>
    <col min="9119" max="9119" width="71.28515625" style="1" customWidth="1"/>
    <col min="9120" max="9120" width="19.140625" style="1" customWidth="1"/>
    <col min="9121" max="9121" width="20.140625" style="1" bestFit="1" customWidth="1"/>
    <col min="9122" max="9122" width="18.5703125" style="1" bestFit="1" customWidth="1"/>
    <col min="9123" max="9123" width="17" style="1" bestFit="1" customWidth="1"/>
    <col min="9124" max="9124" width="17.5703125" style="1" bestFit="1" customWidth="1"/>
    <col min="9125" max="9371" width="11.42578125" style="1"/>
    <col min="9372" max="9372" width="11" style="1" customWidth="1"/>
    <col min="9373" max="9373" width="18.5703125" style="1" customWidth="1"/>
    <col min="9374" max="9374" width="4.42578125" style="1" customWidth="1"/>
    <col min="9375" max="9375" width="71.28515625" style="1" customWidth="1"/>
    <col min="9376" max="9376" width="19.140625" style="1" customWidth="1"/>
    <col min="9377" max="9377" width="20.140625" style="1" bestFit="1" customWidth="1"/>
    <col min="9378" max="9378" width="18.5703125" style="1" bestFit="1" customWidth="1"/>
    <col min="9379" max="9379" width="17" style="1" bestFit="1" customWidth="1"/>
    <col min="9380" max="9380" width="17.5703125" style="1" bestFit="1" customWidth="1"/>
    <col min="9381" max="9627" width="11.42578125" style="1"/>
    <col min="9628" max="9628" width="11" style="1" customWidth="1"/>
    <col min="9629" max="9629" width="18.5703125" style="1" customWidth="1"/>
    <col min="9630" max="9630" width="4.42578125" style="1" customWidth="1"/>
    <col min="9631" max="9631" width="71.28515625" style="1" customWidth="1"/>
    <col min="9632" max="9632" width="19.140625" style="1" customWidth="1"/>
    <col min="9633" max="9633" width="20.140625" style="1" bestFit="1" customWidth="1"/>
    <col min="9634" max="9634" width="18.5703125" style="1" bestFit="1" customWidth="1"/>
    <col min="9635" max="9635" width="17" style="1" bestFit="1" customWidth="1"/>
    <col min="9636" max="9636" width="17.5703125" style="1" bestFit="1" customWidth="1"/>
    <col min="9637" max="9883" width="11.42578125" style="1"/>
    <col min="9884" max="9884" width="11" style="1" customWidth="1"/>
    <col min="9885" max="9885" width="18.5703125" style="1" customWidth="1"/>
    <col min="9886" max="9886" width="4.42578125" style="1" customWidth="1"/>
    <col min="9887" max="9887" width="71.28515625" style="1" customWidth="1"/>
    <col min="9888" max="9888" width="19.140625" style="1" customWidth="1"/>
    <col min="9889" max="9889" width="20.140625" style="1" bestFit="1" customWidth="1"/>
    <col min="9890" max="9890" width="18.5703125" style="1" bestFit="1" customWidth="1"/>
    <col min="9891" max="9891" width="17" style="1" bestFit="1" customWidth="1"/>
    <col min="9892" max="9892" width="17.5703125" style="1" bestFit="1" customWidth="1"/>
    <col min="9893" max="10139" width="11.42578125" style="1"/>
    <col min="10140" max="10140" width="11" style="1" customWidth="1"/>
    <col min="10141" max="10141" width="18.5703125" style="1" customWidth="1"/>
    <col min="10142" max="10142" width="4.42578125" style="1" customWidth="1"/>
    <col min="10143" max="10143" width="71.28515625" style="1" customWidth="1"/>
    <col min="10144" max="10144" width="19.140625" style="1" customWidth="1"/>
    <col min="10145" max="10145" width="20.140625" style="1" bestFit="1" customWidth="1"/>
    <col min="10146" max="10146" width="18.5703125" style="1" bestFit="1" customWidth="1"/>
    <col min="10147" max="10147" width="17" style="1" bestFit="1" customWidth="1"/>
    <col min="10148" max="10148" width="17.5703125" style="1" bestFit="1" customWidth="1"/>
    <col min="10149" max="10395" width="11.42578125" style="1"/>
    <col min="10396" max="10396" width="11" style="1" customWidth="1"/>
    <col min="10397" max="10397" width="18.5703125" style="1" customWidth="1"/>
    <col min="10398" max="10398" width="4.42578125" style="1" customWidth="1"/>
    <col min="10399" max="10399" width="71.28515625" style="1" customWidth="1"/>
    <col min="10400" max="10400" width="19.140625" style="1" customWidth="1"/>
    <col min="10401" max="10401" width="20.140625" style="1" bestFit="1" customWidth="1"/>
    <col min="10402" max="10402" width="18.5703125" style="1" bestFit="1" customWidth="1"/>
    <col min="10403" max="10403" width="17" style="1" bestFit="1" customWidth="1"/>
    <col min="10404" max="10404" width="17.5703125" style="1" bestFit="1" customWidth="1"/>
    <col min="10405" max="10651" width="11.42578125" style="1"/>
    <col min="10652" max="10652" width="11" style="1" customWidth="1"/>
    <col min="10653" max="10653" width="18.5703125" style="1" customWidth="1"/>
    <col min="10654" max="10654" width="4.42578125" style="1" customWidth="1"/>
    <col min="10655" max="10655" width="71.28515625" style="1" customWidth="1"/>
    <col min="10656" max="10656" width="19.140625" style="1" customWidth="1"/>
    <col min="10657" max="10657" width="20.140625" style="1" bestFit="1" customWidth="1"/>
    <col min="10658" max="10658" width="18.5703125" style="1" bestFit="1" customWidth="1"/>
    <col min="10659" max="10659" width="17" style="1" bestFit="1" customWidth="1"/>
    <col min="10660" max="10660" width="17.5703125" style="1" bestFit="1" customWidth="1"/>
    <col min="10661" max="10907" width="11.42578125" style="1"/>
    <col min="10908" max="10908" width="11" style="1" customWidth="1"/>
    <col min="10909" max="10909" width="18.5703125" style="1" customWidth="1"/>
    <col min="10910" max="10910" width="4.42578125" style="1" customWidth="1"/>
    <col min="10911" max="10911" width="71.28515625" style="1" customWidth="1"/>
    <col min="10912" max="10912" width="19.140625" style="1" customWidth="1"/>
    <col min="10913" max="10913" width="20.140625" style="1" bestFit="1" customWidth="1"/>
    <col min="10914" max="10914" width="18.5703125" style="1" bestFit="1" customWidth="1"/>
    <col min="10915" max="10915" width="17" style="1" bestFit="1" customWidth="1"/>
    <col min="10916" max="10916" width="17.5703125" style="1" bestFit="1" customWidth="1"/>
    <col min="10917" max="11163" width="11.42578125" style="1"/>
    <col min="11164" max="11164" width="11" style="1" customWidth="1"/>
    <col min="11165" max="11165" width="18.5703125" style="1" customWidth="1"/>
    <col min="11166" max="11166" width="4.42578125" style="1" customWidth="1"/>
    <col min="11167" max="11167" width="71.28515625" style="1" customWidth="1"/>
    <col min="11168" max="11168" width="19.140625" style="1" customWidth="1"/>
    <col min="11169" max="11169" width="20.140625" style="1" bestFit="1" customWidth="1"/>
    <col min="11170" max="11170" width="18.5703125" style="1" bestFit="1" customWidth="1"/>
    <col min="11171" max="11171" width="17" style="1" bestFit="1" customWidth="1"/>
    <col min="11172" max="11172" width="17.5703125" style="1" bestFit="1" customWidth="1"/>
    <col min="11173" max="11419" width="11.42578125" style="1"/>
    <col min="11420" max="11420" width="11" style="1" customWidth="1"/>
    <col min="11421" max="11421" width="18.5703125" style="1" customWidth="1"/>
    <col min="11422" max="11422" width="4.42578125" style="1" customWidth="1"/>
    <col min="11423" max="11423" width="71.28515625" style="1" customWidth="1"/>
    <col min="11424" max="11424" width="19.140625" style="1" customWidth="1"/>
    <col min="11425" max="11425" width="20.140625" style="1" bestFit="1" customWidth="1"/>
    <col min="11426" max="11426" width="18.5703125" style="1" bestFit="1" customWidth="1"/>
    <col min="11427" max="11427" width="17" style="1" bestFit="1" customWidth="1"/>
    <col min="11428" max="11428" width="17.5703125" style="1" bestFit="1" customWidth="1"/>
    <col min="11429" max="11675" width="11.42578125" style="1"/>
    <col min="11676" max="11676" width="11" style="1" customWidth="1"/>
    <col min="11677" max="11677" width="18.5703125" style="1" customWidth="1"/>
    <col min="11678" max="11678" width="4.42578125" style="1" customWidth="1"/>
    <col min="11679" max="11679" width="71.28515625" style="1" customWidth="1"/>
    <col min="11680" max="11680" width="19.140625" style="1" customWidth="1"/>
    <col min="11681" max="11681" width="20.140625" style="1" bestFit="1" customWidth="1"/>
    <col min="11682" max="11682" width="18.5703125" style="1" bestFit="1" customWidth="1"/>
    <col min="11683" max="11683" width="17" style="1" bestFit="1" customWidth="1"/>
    <col min="11684" max="11684" width="17.5703125" style="1" bestFit="1" customWidth="1"/>
    <col min="11685" max="11931" width="11.42578125" style="1"/>
    <col min="11932" max="11932" width="11" style="1" customWidth="1"/>
    <col min="11933" max="11933" width="18.5703125" style="1" customWidth="1"/>
    <col min="11934" max="11934" width="4.42578125" style="1" customWidth="1"/>
    <col min="11935" max="11935" width="71.28515625" style="1" customWidth="1"/>
    <col min="11936" max="11936" width="19.140625" style="1" customWidth="1"/>
    <col min="11937" max="11937" width="20.140625" style="1" bestFit="1" customWidth="1"/>
    <col min="11938" max="11938" width="18.5703125" style="1" bestFit="1" customWidth="1"/>
    <col min="11939" max="11939" width="17" style="1" bestFit="1" customWidth="1"/>
    <col min="11940" max="11940" width="17.5703125" style="1" bestFit="1" customWidth="1"/>
    <col min="11941" max="12187" width="11.42578125" style="1"/>
    <col min="12188" max="12188" width="11" style="1" customWidth="1"/>
    <col min="12189" max="12189" width="18.5703125" style="1" customWidth="1"/>
    <col min="12190" max="12190" width="4.42578125" style="1" customWidth="1"/>
    <col min="12191" max="12191" width="71.28515625" style="1" customWidth="1"/>
    <col min="12192" max="12192" width="19.140625" style="1" customWidth="1"/>
    <col min="12193" max="12193" width="20.140625" style="1" bestFit="1" customWidth="1"/>
    <col min="12194" max="12194" width="18.5703125" style="1" bestFit="1" customWidth="1"/>
    <col min="12195" max="12195" width="17" style="1" bestFit="1" customWidth="1"/>
    <col min="12196" max="12196" width="17.5703125" style="1" bestFit="1" customWidth="1"/>
    <col min="12197" max="12443" width="11.42578125" style="1"/>
    <col min="12444" max="12444" width="11" style="1" customWidth="1"/>
    <col min="12445" max="12445" width="18.5703125" style="1" customWidth="1"/>
    <col min="12446" max="12446" width="4.42578125" style="1" customWidth="1"/>
    <col min="12447" max="12447" width="71.28515625" style="1" customWidth="1"/>
    <col min="12448" max="12448" width="19.140625" style="1" customWidth="1"/>
    <col min="12449" max="12449" width="20.140625" style="1" bestFit="1" customWidth="1"/>
    <col min="12450" max="12450" width="18.5703125" style="1" bestFit="1" customWidth="1"/>
    <col min="12451" max="12451" width="17" style="1" bestFit="1" customWidth="1"/>
    <col min="12452" max="12452" width="17.5703125" style="1" bestFit="1" customWidth="1"/>
    <col min="12453" max="12699" width="11.42578125" style="1"/>
    <col min="12700" max="12700" width="11" style="1" customWidth="1"/>
    <col min="12701" max="12701" width="18.5703125" style="1" customWidth="1"/>
    <col min="12702" max="12702" width="4.42578125" style="1" customWidth="1"/>
    <col min="12703" max="12703" width="71.28515625" style="1" customWidth="1"/>
    <col min="12704" max="12704" width="19.140625" style="1" customWidth="1"/>
    <col min="12705" max="12705" width="20.140625" style="1" bestFit="1" customWidth="1"/>
    <col min="12706" max="12706" width="18.5703125" style="1" bestFit="1" customWidth="1"/>
    <col min="12707" max="12707" width="17" style="1" bestFit="1" customWidth="1"/>
    <col min="12708" max="12708" width="17.5703125" style="1" bestFit="1" customWidth="1"/>
    <col min="12709" max="12955" width="11.42578125" style="1"/>
    <col min="12956" max="12956" width="11" style="1" customWidth="1"/>
    <col min="12957" max="12957" width="18.5703125" style="1" customWidth="1"/>
    <col min="12958" max="12958" width="4.42578125" style="1" customWidth="1"/>
    <col min="12959" max="12959" width="71.28515625" style="1" customWidth="1"/>
    <col min="12960" max="12960" width="19.140625" style="1" customWidth="1"/>
    <col min="12961" max="12961" width="20.140625" style="1" bestFit="1" customWidth="1"/>
    <col min="12962" max="12962" width="18.5703125" style="1" bestFit="1" customWidth="1"/>
    <col min="12963" max="12963" width="17" style="1" bestFit="1" customWidth="1"/>
    <col min="12964" max="12964" width="17.5703125" style="1" bestFit="1" customWidth="1"/>
    <col min="12965" max="13211" width="11.42578125" style="1"/>
    <col min="13212" max="13212" width="11" style="1" customWidth="1"/>
    <col min="13213" max="13213" width="18.5703125" style="1" customWidth="1"/>
    <col min="13214" max="13214" width="4.42578125" style="1" customWidth="1"/>
    <col min="13215" max="13215" width="71.28515625" style="1" customWidth="1"/>
    <col min="13216" max="13216" width="19.140625" style="1" customWidth="1"/>
    <col min="13217" max="13217" width="20.140625" style="1" bestFit="1" customWidth="1"/>
    <col min="13218" max="13218" width="18.5703125" style="1" bestFit="1" customWidth="1"/>
    <col min="13219" max="13219" width="17" style="1" bestFit="1" customWidth="1"/>
    <col min="13220" max="13220" width="17.5703125" style="1" bestFit="1" customWidth="1"/>
    <col min="13221" max="13467" width="11.42578125" style="1"/>
    <col min="13468" max="13468" width="11" style="1" customWidth="1"/>
    <col min="13469" max="13469" width="18.5703125" style="1" customWidth="1"/>
    <col min="13470" max="13470" width="4.42578125" style="1" customWidth="1"/>
    <col min="13471" max="13471" width="71.28515625" style="1" customWidth="1"/>
    <col min="13472" max="13472" width="19.140625" style="1" customWidth="1"/>
    <col min="13473" max="13473" width="20.140625" style="1" bestFit="1" customWidth="1"/>
    <col min="13474" max="13474" width="18.5703125" style="1" bestFit="1" customWidth="1"/>
    <col min="13475" max="13475" width="17" style="1" bestFit="1" customWidth="1"/>
    <col min="13476" max="13476" width="17.5703125" style="1" bestFit="1" customWidth="1"/>
    <col min="13477" max="13723" width="11.42578125" style="1"/>
    <col min="13724" max="13724" width="11" style="1" customWidth="1"/>
    <col min="13725" max="13725" width="18.5703125" style="1" customWidth="1"/>
    <col min="13726" max="13726" width="4.42578125" style="1" customWidth="1"/>
    <col min="13727" max="13727" width="71.28515625" style="1" customWidth="1"/>
    <col min="13728" max="13728" width="19.140625" style="1" customWidth="1"/>
    <col min="13729" max="13729" width="20.140625" style="1" bestFit="1" customWidth="1"/>
    <col min="13730" max="13730" width="18.5703125" style="1" bestFit="1" customWidth="1"/>
    <col min="13731" max="13731" width="17" style="1" bestFit="1" customWidth="1"/>
    <col min="13732" max="13732" width="17.5703125" style="1" bestFit="1" customWidth="1"/>
    <col min="13733" max="13979" width="11.42578125" style="1"/>
    <col min="13980" max="13980" width="11" style="1" customWidth="1"/>
    <col min="13981" max="13981" width="18.5703125" style="1" customWidth="1"/>
    <col min="13982" max="13982" width="4.42578125" style="1" customWidth="1"/>
    <col min="13983" max="13983" width="71.28515625" style="1" customWidth="1"/>
    <col min="13984" max="13984" width="19.140625" style="1" customWidth="1"/>
    <col min="13985" max="13985" width="20.140625" style="1" bestFit="1" customWidth="1"/>
    <col min="13986" max="13986" width="18.5703125" style="1" bestFit="1" customWidth="1"/>
    <col min="13987" max="13987" width="17" style="1" bestFit="1" customWidth="1"/>
    <col min="13988" max="13988" width="17.5703125" style="1" bestFit="1" customWidth="1"/>
    <col min="13989" max="14235" width="11.42578125" style="1"/>
    <col min="14236" max="14236" width="11" style="1" customWidth="1"/>
    <col min="14237" max="14237" width="18.5703125" style="1" customWidth="1"/>
    <col min="14238" max="14238" width="4.42578125" style="1" customWidth="1"/>
    <col min="14239" max="14239" width="71.28515625" style="1" customWidth="1"/>
    <col min="14240" max="14240" width="19.140625" style="1" customWidth="1"/>
    <col min="14241" max="14241" width="20.140625" style="1" bestFit="1" customWidth="1"/>
    <col min="14242" max="14242" width="18.5703125" style="1" bestFit="1" customWidth="1"/>
    <col min="14243" max="14243" width="17" style="1" bestFit="1" customWidth="1"/>
    <col min="14244" max="14244" width="17.5703125" style="1" bestFit="1" customWidth="1"/>
    <col min="14245" max="14491" width="11.42578125" style="1"/>
    <col min="14492" max="14492" width="11" style="1" customWidth="1"/>
    <col min="14493" max="14493" width="18.5703125" style="1" customWidth="1"/>
    <col min="14494" max="14494" width="4.42578125" style="1" customWidth="1"/>
    <col min="14495" max="14495" width="71.28515625" style="1" customWidth="1"/>
    <col min="14496" max="14496" width="19.140625" style="1" customWidth="1"/>
    <col min="14497" max="14497" width="20.140625" style="1" bestFit="1" customWidth="1"/>
    <col min="14498" max="14498" width="18.5703125" style="1" bestFit="1" customWidth="1"/>
    <col min="14499" max="14499" width="17" style="1" bestFit="1" customWidth="1"/>
    <col min="14500" max="14500" width="17.5703125" style="1" bestFit="1" customWidth="1"/>
    <col min="14501" max="14747" width="11.42578125" style="1"/>
    <col min="14748" max="14748" width="11" style="1" customWidth="1"/>
    <col min="14749" max="14749" width="18.5703125" style="1" customWidth="1"/>
    <col min="14750" max="14750" width="4.42578125" style="1" customWidth="1"/>
    <col min="14751" max="14751" width="71.28515625" style="1" customWidth="1"/>
    <col min="14752" max="14752" width="19.140625" style="1" customWidth="1"/>
    <col min="14753" max="14753" width="20.140625" style="1" bestFit="1" customWidth="1"/>
    <col min="14754" max="14754" width="18.5703125" style="1" bestFit="1" customWidth="1"/>
    <col min="14755" max="14755" width="17" style="1" bestFit="1" customWidth="1"/>
    <col min="14756" max="14756" width="17.5703125" style="1" bestFit="1" customWidth="1"/>
    <col min="14757" max="15003" width="11.42578125" style="1"/>
    <col min="15004" max="15004" width="11" style="1" customWidth="1"/>
    <col min="15005" max="15005" width="18.5703125" style="1" customWidth="1"/>
    <col min="15006" max="15006" width="4.42578125" style="1" customWidth="1"/>
    <col min="15007" max="15007" width="71.28515625" style="1" customWidth="1"/>
    <col min="15008" max="15008" width="19.140625" style="1" customWidth="1"/>
    <col min="15009" max="15009" width="20.140625" style="1" bestFit="1" customWidth="1"/>
    <col min="15010" max="15010" width="18.5703125" style="1" bestFit="1" customWidth="1"/>
    <col min="15011" max="15011" width="17" style="1" bestFit="1" customWidth="1"/>
    <col min="15012" max="15012" width="17.5703125" style="1" bestFit="1" customWidth="1"/>
    <col min="15013" max="15259" width="11.42578125" style="1"/>
    <col min="15260" max="15260" width="11" style="1" customWidth="1"/>
    <col min="15261" max="15261" width="18.5703125" style="1" customWidth="1"/>
    <col min="15262" max="15262" width="4.42578125" style="1" customWidth="1"/>
    <col min="15263" max="15263" width="71.28515625" style="1" customWidth="1"/>
    <col min="15264" max="15264" width="19.140625" style="1" customWidth="1"/>
    <col min="15265" max="15265" width="20.140625" style="1" bestFit="1" customWidth="1"/>
    <col min="15266" max="15266" width="18.5703125" style="1" bestFit="1" customWidth="1"/>
    <col min="15267" max="15267" width="17" style="1" bestFit="1" customWidth="1"/>
    <col min="15268" max="15268" width="17.5703125" style="1" bestFit="1" customWidth="1"/>
    <col min="15269" max="15515" width="11.42578125" style="1"/>
    <col min="15516" max="15516" width="11" style="1" customWidth="1"/>
    <col min="15517" max="15517" width="18.5703125" style="1" customWidth="1"/>
    <col min="15518" max="15518" width="4.42578125" style="1" customWidth="1"/>
    <col min="15519" max="15519" width="71.28515625" style="1" customWidth="1"/>
    <col min="15520" max="15520" width="19.140625" style="1" customWidth="1"/>
    <col min="15521" max="15521" width="20.140625" style="1" bestFit="1" customWidth="1"/>
    <col min="15522" max="15522" width="18.5703125" style="1" bestFit="1" customWidth="1"/>
    <col min="15523" max="15523" width="17" style="1" bestFit="1" customWidth="1"/>
    <col min="15524" max="15524" width="17.5703125" style="1" bestFit="1" customWidth="1"/>
    <col min="15525" max="15771" width="11.42578125" style="1"/>
    <col min="15772" max="15772" width="11" style="1" customWidth="1"/>
    <col min="15773" max="15773" width="18.5703125" style="1" customWidth="1"/>
    <col min="15774" max="15774" width="4.42578125" style="1" customWidth="1"/>
    <col min="15775" max="15775" width="71.28515625" style="1" customWidth="1"/>
    <col min="15776" max="15776" width="19.140625" style="1" customWidth="1"/>
    <col min="15777" max="15777" width="20.140625" style="1" bestFit="1" customWidth="1"/>
    <col min="15778" max="15778" width="18.5703125" style="1" bestFit="1" customWidth="1"/>
    <col min="15779" max="15779" width="17" style="1" bestFit="1" customWidth="1"/>
    <col min="15780" max="15780" width="17.5703125" style="1" bestFit="1" customWidth="1"/>
    <col min="15781" max="16027" width="11.42578125" style="1"/>
    <col min="16028" max="16028" width="11" style="1" customWidth="1"/>
    <col min="16029" max="16029" width="18.5703125" style="1" customWidth="1"/>
    <col min="16030" max="16030" width="4.42578125" style="1" customWidth="1"/>
    <col min="16031" max="16031" width="71.28515625" style="1" customWidth="1"/>
    <col min="16032" max="16032" width="19.140625" style="1" customWidth="1"/>
    <col min="16033" max="16033" width="20.140625" style="1" bestFit="1" customWidth="1"/>
    <col min="16034" max="16034" width="18.5703125" style="1" bestFit="1" customWidth="1"/>
    <col min="16035" max="16035" width="17" style="1" bestFit="1" customWidth="1"/>
    <col min="16036" max="16036" width="17.5703125" style="1" bestFit="1" customWidth="1"/>
    <col min="16037" max="16283" width="11.42578125" style="1"/>
    <col min="16284" max="16289" width="11.42578125" style="1" customWidth="1"/>
    <col min="16290" max="16324" width="11.42578125" style="1"/>
    <col min="16325" max="16328" width="11.5703125" style="1" customWidth="1"/>
    <col min="16329" max="16369" width="11.42578125" style="1"/>
    <col min="16370" max="16384" width="11.5703125" style="1" customWidth="1"/>
  </cols>
  <sheetData>
    <row r="1" spans="2:4" ht="13.5" customHeight="1" x14ac:dyDescent="0.2">
      <c r="B1" s="35" t="s">
        <v>0</v>
      </c>
      <c r="C1" s="35"/>
      <c r="D1" s="35"/>
    </row>
    <row r="2" spans="2:4" ht="15" customHeight="1" x14ac:dyDescent="0.2">
      <c r="B2" s="36" t="s">
        <v>450</v>
      </c>
      <c r="C2" s="36"/>
      <c r="D2" s="36"/>
    </row>
    <row r="3" spans="2:4" ht="15" customHeight="1" x14ac:dyDescent="0.25">
      <c r="B3" s="37" t="s">
        <v>443</v>
      </c>
      <c r="C3" s="37"/>
      <c r="D3" s="37"/>
    </row>
    <row r="4" spans="2:4" ht="15" customHeight="1" x14ac:dyDescent="0.25">
      <c r="B4" s="38" t="s">
        <v>1</v>
      </c>
      <c r="C4" s="38"/>
      <c r="D4" s="38"/>
    </row>
    <row r="5" spans="2:4" ht="15" customHeight="1" x14ac:dyDescent="0.25">
      <c r="B5" s="4"/>
    </row>
    <row r="6" spans="2:4" ht="15" customHeight="1" x14ac:dyDescent="0.25">
      <c r="B6" s="39" t="s">
        <v>2</v>
      </c>
      <c r="C6" s="41" t="s">
        <v>3</v>
      </c>
      <c r="D6" s="33" t="s">
        <v>4</v>
      </c>
    </row>
    <row r="7" spans="2:4" s="2" customFormat="1" ht="30.75" customHeight="1" x14ac:dyDescent="0.25">
      <c r="B7" s="40"/>
      <c r="C7" s="42"/>
      <c r="D7" s="34"/>
    </row>
    <row r="8" spans="2:4" s="2" customFormat="1" ht="15" customHeight="1" x14ac:dyDescent="0.25">
      <c r="B8" s="6" t="s">
        <v>5</v>
      </c>
      <c r="C8" s="7">
        <f>C9+C345+C467</f>
        <v>80693040505.990005</v>
      </c>
      <c r="D8" s="7">
        <v>100</v>
      </c>
    </row>
    <row r="9" spans="2:4" s="2" customFormat="1" ht="15" customHeight="1" x14ac:dyDescent="0.25">
      <c r="B9" s="6" t="s">
        <v>6</v>
      </c>
      <c r="C9" s="7">
        <f>C10+C41+C48+C287+C307+C342+C461</f>
        <v>6109152035.8700018</v>
      </c>
      <c r="D9" s="7">
        <f>C9*$D$8/$C$8</f>
        <v>7.5708536914239914</v>
      </c>
    </row>
    <row r="10" spans="2:4" s="2" customFormat="1" ht="15" customHeight="1" x14ac:dyDescent="0.25">
      <c r="B10" s="6" t="s">
        <v>7</v>
      </c>
      <c r="C10" s="7">
        <f>C11+C13+C19+C22+C37</f>
        <v>3132755558.3900003</v>
      </c>
      <c r="D10" s="7">
        <f t="shared" ref="D10:D73" si="0">C10*$D$8/$C$8</f>
        <v>3.8823119549664882</v>
      </c>
    </row>
    <row r="11" spans="2:4" s="2" customFormat="1" ht="15" customHeight="1" x14ac:dyDescent="0.25">
      <c r="B11" s="6" t="s">
        <v>8</v>
      </c>
      <c r="C11" s="7">
        <f>SUM(C12)</f>
        <v>5699986.3499999996</v>
      </c>
      <c r="D11" s="7">
        <f t="shared" si="0"/>
        <v>7.0637892862357547E-3</v>
      </c>
    </row>
    <row r="12" spans="2:4" ht="15" customHeight="1" x14ac:dyDescent="0.25">
      <c r="B12" s="8" t="s">
        <v>9</v>
      </c>
      <c r="C12" s="9">
        <v>5699986.3499999996</v>
      </c>
      <c r="D12" s="12">
        <f t="shared" si="0"/>
        <v>7.0637892862357547E-3</v>
      </c>
    </row>
    <row r="13" spans="2:4" s="2" customFormat="1" ht="24.75" customHeight="1" x14ac:dyDescent="0.25">
      <c r="B13" s="13" t="s">
        <v>10</v>
      </c>
      <c r="C13" s="14">
        <f>SUM(C14:C18)</f>
        <v>133720377.97</v>
      </c>
      <c r="D13" s="7">
        <f t="shared" si="0"/>
        <v>0.16571488337965609</v>
      </c>
    </row>
    <row r="14" spans="2:4" ht="15" customHeight="1" x14ac:dyDescent="0.25">
      <c r="B14" s="15" t="s">
        <v>11</v>
      </c>
      <c r="C14" s="9">
        <v>48268167.399999999</v>
      </c>
      <c r="D14" s="12">
        <f t="shared" si="0"/>
        <v>5.9817014078701068E-2</v>
      </c>
    </row>
    <row r="15" spans="2:4" ht="15" customHeight="1" x14ac:dyDescent="0.25">
      <c r="B15" s="15" t="s">
        <v>12</v>
      </c>
      <c r="C15" s="9">
        <v>29604733.510000002</v>
      </c>
      <c r="D15" s="12">
        <f t="shared" si="0"/>
        <v>3.6688087751263233E-2</v>
      </c>
    </row>
    <row r="16" spans="2:4" ht="15" customHeight="1" x14ac:dyDescent="0.25">
      <c r="B16" s="15" t="s">
        <v>13</v>
      </c>
      <c r="C16" s="9">
        <v>27826947.77</v>
      </c>
      <c r="D16" s="12">
        <f t="shared" si="0"/>
        <v>3.4484941446634859E-2</v>
      </c>
    </row>
    <row r="17" spans="2:5" ht="15" customHeight="1" x14ac:dyDescent="0.25">
      <c r="B17" s="15" t="s">
        <v>14</v>
      </c>
      <c r="C17" s="9">
        <v>20526274.289999999</v>
      </c>
      <c r="D17" s="12">
        <f t="shared" si="0"/>
        <v>2.5437477831159794E-2</v>
      </c>
    </row>
    <row r="18" spans="2:5" ht="15" customHeight="1" x14ac:dyDescent="0.25">
      <c r="B18" s="15" t="s">
        <v>15</v>
      </c>
      <c r="C18" s="9">
        <v>7494255</v>
      </c>
      <c r="D18" s="12">
        <f t="shared" si="0"/>
        <v>9.2873622718971493E-3</v>
      </c>
    </row>
    <row r="19" spans="2:5" s="2" customFormat="1" ht="15" customHeight="1" x14ac:dyDescent="0.25">
      <c r="B19" s="13" t="s">
        <v>16</v>
      </c>
      <c r="C19" s="14">
        <f>SUM(C20:C21)</f>
        <v>2877364512</v>
      </c>
      <c r="D19" s="7">
        <f t="shared" si="0"/>
        <v>3.5658149624271593</v>
      </c>
    </row>
    <row r="20" spans="2:5" ht="24.75" customHeight="1" x14ac:dyDescent="0.25">
      <c r="B20" s="15" t="s">
        <v>17</v>
      </c>
      <c r="C20" s="9">
        <v>2877301739.7800002</v>
      </c>
      <c r="D20" s="12">
        <f t="shared" si="0"/>
        <v>3.5657371710592716</v>
      </c>
      <c r="E20" s="3"/>
    </row>
    <row r="21" spans="2:5" ht="24.75" customHeight="1" x14ac:dyDescent="0.25">
      <c r="B21" s="15" t="s">
        <v>18</v>
      </c>
      <c r="C21" s="9">
        <v>62772.22</v>
      </c>
      <c r="D21" s="12">
        <f t="shared" si="0"/>
        <v>7.7791367887965874E-5</v>
      </c>
    </row>
    <row r="22" spans="2:5" s="2" customFormat="1" ht="15" customHeight="1" x14ac:dyDescent="0.25">
      <c r="B22" s="13" t="s">
        <v>19</v>
      </c>
      <c r="C22" s="14">
        <f>SUM(C23+C29+C31)</f>
        <v>115953045.59</v>
      </c>
      <c r="D22" s="7">
        <f t="shared" si="0"/>
        <v>0.14369646361434674</v>
      </c>
    </row>
    <row r="23" spans="2:5" s="2" customFormat="1" ht="15" customHeight="1" x14ac:dyDescent="0.25">
      <c r="B23" s="13" t="s">
        <v>20</v>
      </c>
      <c r="C23" s="14">
        <f>SUM(C24:C28)</f>
        <v>15627863.870000001</v>
      </c>
      <c r="D23" s="7">
        <f t="shared" si="0"/>
        <v>1.9367052935426211E-2</v>
      </c>
    </row>
    <row r="24" spans="2:5" ht="22.5" customHeight="1" x14ac:dyDescent="0.25">
      <c r="B24" s="15" t="s">
        <v>21</v>
      </c>
      <c r="C24" s="9">
        <v>586723.12</v>
      </c>
      <c r="D24" s="12">
        <f t="shared" si="0"/>
        <v>7.2710498491681738E-4</v>
      </c>
    </row>
    <row r="25" spans="2:5" ht="15" customHeight="1" x14ac:dyDescent="0.25">
      <c r="B25" s="15" t="s">
        <v>22</v>
      </c>
      <c r="C25" s="9">
        <v>200649.36</v>
      </c>
      <c r="D25" s="12">
        <f t="shared" si="0"/>
        <v>2.4865757783052605E-4</v>
      </c>
    </row>
    <row r="26" spans="2:5" ht="15" customHeight="1" x14ac:dyDescent="0.25">
      <c r="B26" s="15" t="s">
        <v>23</v>
      </c>
      <c r="C26" s="12">
        <v>14753200.720000001</v>
      </c>
      <c r="D26" s="12">
        <f t="shared" si="0"/>
        <v>1.8283114166338595E-2</v>
      </c>
      <c r="E26" s="3"/>
    </row>
    <row r="27" spans="2:5" ht="15" customHeight="1" x14ac:dyDescent="0.25">
      <c r="B27" s="15" t="s">
        <v>24</v>
      </c>
      <c r="C27" s="9">
        <v>7361.68</v>
      </c>
      <c r="D27" s="12">
        <f t="shared" si="0"/>
        <v>9.1230668144838676E-6</v>
      </c>
    </row>
    <row r="28" spans="2:5" ht="28.5" customHeight="1" x14ac:dyDescent="0.25">
      <c r="B28" s="15" t="s">
        <v>25</v>
      </c>
      <c r="C28" s="9">
        <v>79928.990000000005</v>
      </c>
      <c r="D28" s="12">
        <f t="shared" si="0"/>
        <v>9.9053139525789361E-5</v>
      </c>
    </row>
    <row r="29" spans="2:5" s="2" customFormat="1" ht="15" customHeight="1" x14ac:dyDescent="0.25">
      <c r="B29" s="13" t="s">
        <v>26</v>
      </c>
      <c r="C29" s="14">
        <f>SUM(C30:C30)</f>
        <v>97557290.280000001</v>
      </c>
      <c r="D29" s="7">
        <f t="shared" si="0"/>
        <v>0.12089926178052261</v>
      </c>
    </row>
    <row r="30" spans="2:5" ht="30.75" customHeight="1" x14ac:dyDescent="0.25">
      <c r="B30" s="18" t="s">
        <v>27</v>
      </c>
      <c r="C30" s="12">
        <v>97557290.280000001</v>
      </c>
      <c r="D30" s="12">
        <f t="shared" si="0"/>
        <v>0.12089926178052261</v>
      </c>
    </row>
    <row r="31" spans="2:5" ht="15" customHeight="1" x14ac:dyDescent="0.25">
      <c r="B31" s="13" t="s">
        <v>28</v>
      </c>
      <c r="C31" s="14">
        <f>SUM(C32:C36)</f>
        <v>2767891.44</v>
      </c>
      <c r="D31" s="7">
        <f t="shared" si="0"/>
        <v>3.4301488983979156E-3</v>
      </c>
    </row>
    <row r="32" spans="2:5" ht="30.75" customHeight="1" x14ac:dyDescent="0.25">
      <c r="B32" s="18" t="s">
        <v>29</v>
      </c>
      <c r="C32" s="12">
        <v>110390.35</v>
      </c>
      <c r="D32" s="12">
        <f t="shared" si="0"/>
        <v>1.3680281385828496E-4</v>
      </c>
    </row>
    <row r="33" spans="2:4" ht="24.75" customHeight="1" x14ac:dyDescent="0.25">
      <c r="B33" s="18" t="s">
        <v>30</v>
      </c>
      <c r="C33" s="12">
        <v>32412.49</v>
      </c>
      <c r="D33" s="12">
        <f t="shared" si="0"/>
        <v>4.0167639980791103E-5</v>
      </c>
    </row>
    <row r="34" spans="2:4" ht="24.75" customHeight="1" x14ac:dyDescent="0.25">
      <c r="B34" s="18" t="s">
        <v>31</v>
      </c>
      <c r="C34" s="12">
        <v>2609852.35</v>
      </c>
      <c r="D34" s="12">
        <f t="shared" si="0"/>
        <v>3.2342967046907413E-3</v>
      </c>
    </row>
    <row r="35" spans="2:4" ht="24.75" customHeight="1" x14ac:dyDescent="0.25">
      <c r="B35" s="18" t="s">
        <v>32</v>
      </c>
      <c r="C35" s="12">
        <v>1683.45</v>
      </c>
      <c r="D35" s="12">
        <f t="shared" si="0"/>
        <v>2.0862393949265477E-6</v>
      </c>
    </row>
    <row r="36" spans="2:4" s="2" customFormat="1" ht="24.75" customHeight="1" x14ac:dyDescent="0.25">
      <c r="B36" s="18" t="s">
        <v>33</v>
      </c>
      <c r="C36" s="12">
        <v>13552.8</v>
      </c>
      <c r="D36" s="12">
        <f t="shared" si="0"/>
        <v>1.6795500473171475E-5</v>
      </c>
    </row>
    <row r="37" spans="2:4" ht="39" customHeight="1" x14ac:dyDescent="0.25">
      <c r="B37" s="13" t="s">
        <v>34</v>
      </c>
      <c r="C37" s="14">
        <f>SUM(C38:C40)</f>
        <v>17636.48</v>
      </c>
      <c r="D37" s="7">
        <f t="shared" si="0"/>
        <v>2.1856259089271534E-5</v>
      </c>
    </row>
    <row r="38" spans="2:4" ht="36" customHeight="1" x14ac:dyDescent="0.25">
      <c r="B38" s="18" t="s">
        <v>35</v>
      </c>
      <c r="C38" s="12">
        <v>4511.3999999999996</v>
      </c>
      <c r="D38" s="12">
        <f t="shared" si="0"/>
        <v>5.5908167193986316E-6</v>
      </c>
    </row>
    <row r="39" spans="2:4" ht="15" customHeight="1" x14ac:dyDescent="0.25">
      <c r="B39" s="18" t="s">
        <v>36</v>
      </c>
      <c r="C39" s="12">
        <v>3505.18</v>
      </c>
      <c r="D39" s="12">
        <f t="shared" si="0"/>
        <v>4.3438442497897986E-6</v>
      </c>
    </row>
    <row r="40" spans="2:4" s="2" customFormat="1" ht="15" customHeight="1" x14ac:dyDescent="0.25">
      <c r="B40" s="18" t="s">
        <v>37</v>
      </c>
      <c r="C40" s="12">
        <v>9619.9</v>
      </c>
      <c r="D40" s="12">
        <f t="shared" si="0"/>
        <v>1.1921598120083101E-5</v>
      </c>
    </row>
    <row r="41" spans="2:4" s="2" customFormat="1" ht="15" customHeight="1" x14ac:dyDescent="0.25">
      <c r="B41" s="13" t="s">
        <v>38</v>
      </c>
      <c r="C41" s="14">
        <f t="shared" ref="C41:C42" si="1">+C42</f>
        <v>24933772.07</v>
      </c>
      <c r="D41" s="7">
        <f t="shared" si="0"/>
        <v>3.0899532244232534E-2</v>
      </c>
    </row>
    <row r="42" spans="2:4" s="2" customFormat="1" ht="15" customHeight="1" x14ac:dyDescent="0.25">
      <c r="B42" s="13" t="s">
        <v>39</v>
      </c>
      <c r="C42" s="14">
        <f t="shared" si="1"/>
        <v>24933772.07</v>
      </c>
      <c r="D42" s="7">
        <f t="shared" si="0"/>
        <v>3.0899532244232534E-2</v>
      </c>
    </row>
    <row r="43" spans="2:4" ht="15" customHeight="1" x14ac:dyDescent="0.25">
      <c r="B43" s="20" t="s">
        <v>40</v>
      </c>
      <c r="C43" s="7">
        <f>SUM(C44:C47)</f>
        <v>24933772.07</v>
      </c>
      <c r="D43" s="7">
        <f t="shared" si="0"/>
        <v>3.0899532244232534E-2</v>
      </c>
    </row>
    <row r="44" spans="2:4" ht="15" customHeight="1" x14ac:dyDescent="0.25">
      <c r="B44" s="18" t="s">
        <v>41</v>
      </c>
      <c r="C44" s="12">
        <v>23020723.149999999</v>
      </c>
      <c r="D44" s="12">
        <f t="shared" si="0"/>
        <v>2.8528759116830064E-2</v>
      </c>
    </row>
    <row r="45" spans="2:4" ht="21.75" customHeight="1" x14ac:dyDescent="0.25">
      <c r="B45" s="18" t="s">
        <v>449</v>
      </c>
      <c r="C45" s="12">
        <v>537096</v>
      </c>
      <c r="D45" s="12">
        <f t="shared" si="0"/>
        <v>6.6560386946892933E-4</v>
      </c>
    </row>
    <row r="46" spans="2:4" s="2" customFormat="1" ht="15" customHeight="1" x14ac:dyDescent="0.25">
      <c r="B46" s="21" t="s">
        <v>42</v>
      </c>
      <c r="C46" s="12">
        <v>599255.92000000004</v>
      </c>
      <c r="D46" s="12">
        <f t="shared" si="0"/>
        <v>7.4263643585907027E-4</v>
      </c>
    </row>
    <row r="47" spans="2:4" s="2" customFormat="1" ht="15" customHeight="1" x14ac:dyDescent="0.25">
      <c r="B47" s="32" t="s">
        <v>446</v>
      </c>
      <c r="C47" s="12">
        <v>776697</v>
      </c>
      <c r="D47" s="12">
        <f t="shared" si="0"/>
        <v>9.6253282207446904E-4</v>
      </c>
    </row>
    <row r="48" spans="2:4" s="2" customFormat="1" ht="15" customHeight="1" x14ac:dyDescent="0.25">
      <c r="B48" s="22" t="s">
        <v>43</v>
      </c>
      <c r="C48" s="7">
        <f>C49+C210+C281</f>
        <v>2535860941.6300006</v>
      </c>
      <c r="D48" s="7">
        <f t="shared" si="0"/>
        <v>3.1426017977867109</v>
      </c>
    </row>
    <row r="49" spans="2:4" ht="15" customHeight="1" x14ac:dyDescent="0.25">
      <c r="B49" s="6" t="s">
        <v>44</v>
      </c>
      <c r="C49" s="7">
        <f>C50+C61+C80+C93+C96+C105+C121+C140+C149+C151+C154+C208</f>
        <v>2442737982.5600004</v>
      </c>
      <c r="D49" s="7">
        <f t="shared" si="0"/>
        <v>3.027197844129657</v>
      </c>
    </row>
    <row r="50" spans="2:4" ht="33.75" customHeight="1" x14ac:dyDescent="0.25">
      <c r="B50" s="23" t="s">
        <v>45</v>
      </c>
      <c r="C50" s="7">
        <f>SUM(C51:C60)</f>
        <v>5408328</v>
      </c>
      <c r="D50" s="7">
        <f t="shared" si="0"/>
        <v>6.7023475210337734E-3</v>
      </c>
    </row>
    <row r="51" spans="2:4" ht="15" customHeight="1" x14ac:dyDescent="0.25">
      <c r="B51" s="15" t="s">
        <v>46</v>
      </c>
      <c r="C51" s="17">
        <v>0</v>
      </c>
      <c r="D51" s="17">
        <v>0</v>
      </c>
    </row>
    <row r="52" spans="2:4" ht="15" customHeight="1" x14ac:dyDescent="0.25">
      <c r="B52" s="15" t="s">
        <v>47</v>
      </c>
      <c r="C52" s="12">
        <v>11357</v>
      </c>
      <c r="D52" s="12">
        <f t="shared" si="0"/>
        <v>1.407432404180748E-5</v>
      </c>
    </row>
    <row r="53" spans="2:4" ht="15" customHeight="1" x14ac:dyDescent="0.25">
      <c r="B53" s="15" t="s">
        <v>48</v>
      </c>
      <c r="C53" s="12">
        <v>576</v>
      </c>
      <c r="D53" s="12">
        <f t="shared" si="0"/>
        <v>7.1381620569526356E-7</v>
      </c>
    </row>
    <row r="54" spans="2:4" ht="24" customHeight="1" x14ac:dyDescent="0.25">
      <c r="B54" s="15" t="s">
        <v>49</v>
      </c>
      <c r="C54" s="12">
        <v>464061</v>
      </c>
      <c r="D54" s="12">
        <f t="shared" si="0"/>
        <v>5.7509420526241271E-4</v>
      </c>
    </row>
    <row r="55" spans="2:4" ht="28.5" customHeight="1" x14ac:dyDescent="0.25">
      <c r="B55" s="15" t="s">
        <v>50</v>
      </c>
      <c r="C55" s="12">
        <v>2094023</v>
      </c>
      <c r="D55" s="12">
        <f t="shared" si="0"/>
        <v>2.5950478341989808E-3</v>
      </c>
    </row>
    <row r="56" spans="2:4" s="2" customFormat="1" ht="25.5" customHeight="1" x14ac:dyDescent="0.25">
      <c r="B56" s="15" t="s">
        <v>51</v>
      </c>
      <c r="C56" s="12">
        <v>240786</v>
      </c>
      <c r="D56" s="12">
        <f t="shared" si="0"/>
        <v>2.9839748073704815E-4</v>
      </c>
    </row>
    <row r="57" spans="2:4" ht="20.25" customHeight="1" x14ac:dyDescent="0.25">
      <c r="B57" s="15" t="s">
        <v>460</v>
      </c>
      <c r="C57" s="12">
        <v>268120</v>
      </c>
      <c r="D57" s="12">
        <f t="shared" si="0"/>
        <v>3.3227152963717725E-4</v>
      </c>
    </row>
    <row r="58" spans="2:4" ht="29.25" customHeight="1" x14ac:dyDescent="0.25">
      <c r="B58" s="15" t="s">
        <v>52</v>
      </c>
      <c r="C58" s="12">
        <v>334567</v>
      </c>
      <c r="D58" s="12">
        <f t="shared" si="0"/>
        <v>4.1461692099105428E-4</v>
      </c>
    </row>
    <row r="59" spans="2:4" ht="22.5" customHeight="1" x14ac:dyDescent="0.25">
      <c r="B59" s="15" t="s">
        <v>53</v>
      </c>
      <c r="C59" s="12">
        <v>1449547</v>
      </c>
      <c r="D59" s="12">
        <f t="shared" si="0"/>
        <v>1.7963717699947088E-3</v>
      </c>
    </row>
    <row r="60" spans="2:4" ht="21" customHeight="1" x14ac:dyDescent="0.25">
      <c r="B60" s="15" t="s">
        <v>54</v>
      </c>
      <c r="C60" s="12">
        <v>545291</v>
      </c>
      <c r="D60" s="12">
        <f t="shared" si="0"/>
        <v>6.7575963996488887E-4</v>
      </c>
    </row>
    <row r="61" spans="2:4" ht="15" customHeight="1" x14ac:dyDescent="0.25">
      <c r="B61" s="13" t="s">
        <v>55</v>
      </c>
      <c r="C61" s="14">
        <f>SUM(C62:C79)</f>
        <v>83430038.489999995</v>
      </c>
      <c r="D61" s="7">
        <f t="shared" si="0"/>
        <v>0.10339186374295416</v>
      </c>
    </row>
    <row r="62" spans="2:4" ht="15" customHeight="1" x14ac:dyDescent="0.25">
      <c r="B62" s="15" t="s">
        <v>56</v>
      </c>
      <c r="C62" s="12">
        <v>10525392</v>
      </c>
      <c r="D62" s="12">
        <f t="shared" si="0"/>
        <v>1.3043741980720976E-2</v>
      </c>
    </row>
    <row r="63" spans="2:4" ht="15" customHeight="1" x14ac:dyDescent="0.25">
      <c r="B63" s="15" t="s">
        <v>57</v>
      </c>
      <c r="C63" s="12">
        <v>41988349</v>
      </c>
      <c r="D63" s="12">
        <f t="shared" si="0"/>
        <v>5.2034659664216172E-2</v>
      </c>
    </row>
    <row r="64" spans="2:4" ht="15" customHeight="1" x14ac:dyDescent="0.25">
      <c r="B64" s="15" t="s">
        <v>58</v>
      </c>
      <c r="C64" s="12">
        <v>22655241</v>
      </c>
      <c r="D64" s="12">
        <f t="shared" si="0"/>
        <v>2.8075830155784322E-2</v>
      </c>
    </row>
    <row r="65" spans="2:4" ht="15" customHeight="1" x14ac:dyDescent="0.25">
      <c r="B65" s="15" t="s">
        <v>59</v>
      </c>
      <c r="C65" s="12">
        <v>1526400</v>
      </c>
      <c r="D65" s="12">
        <f t="shared" si="0"/>
        <v>1.8916129450924485E-3</v>
      </c>
    </row>
    <row r="66" spans="2:4" ht="15" customHeight="1" x14ac:dyDescent="0.25">
      <c r="B66" s="15" t="s">
        <v>60</v>
      </c>
      <c r="C66" s="12">
        <v>131350</v>
      </c>
      <c r="D66" s="12">
        <f t="shared" si="0"/>
        <v>1.6277735871193208E-4</v>
      </c>
    </row>
    <row r="67" spans="2:4" s="2" customFormat="1" ht="15" customHeight="1" x14ac:dyDescent="0.25">
      <c r="B67" s="15" t="s">
        <v>61</v>
      </c>
      <c r="C67" s="12">
        <v>1272089</v>
      </c>
      <c r="D67" s="12">
        <f t="shared" si="0"/>
        <v>1.5764544154282677E-3</v>
      </c>
    </row>
    <row r="68" spans="2:4" ht="26.25" customHeight="1" x14ac:dyDescent="0.25">
      <c r="B68" s="15" t="s">
        <v>62</v>
      </c>
      <c r="C68" s="12">
        <v>24552</v>
      </c>
      <c r="D68" s="12">
        <f t="shared" si="0"/>
        <v>3.0426415767760613E-5</v>
      </c>
    </row>
    <row r="69" spans="2:4" ht="15" customHeight="1" x14ac:dyDescent="0.25">
      <c r="B69" s="18" t="s">
        <v>63</v>
      </c>
      <c r="C69" s="17">
        <v>0</v>
      </c>
      <c r="D69" s="12">
        <v>1.8916129450924485E-3</v>
      </c>
    </row>
    <row r="70" spans="2:4" ht="15" customHeight="1" x14ac:dyDescent="0.25">
      <c r="B70" s="15" t="s">
        <v>64</v>
      </c>
      <c r="C70" s="12">
        <v>273800</v>
      </c>
      <c r="D70" s="12">
        <f t="shared" si="0"/>
        <v>3.3931055055444996E-4</v>
      </c>
    </row>
    <row r="71" spans="2:4" ht="15" customHeight="1" x14ac:dyDescent="0.25">
      <c r="B71" s="15" t="s">
        <v>65</v>
      </c>
      <c r="C71" s="12">
        <v>267300</v>
      </c>
      <c r="D71" s="12">
        <f t="shared" si="0"/>
        <v>3.3125533295545826E-4</v>
      </c>
    </row>
    <row r="72" spans="2:4" ht="28.5" customHeight="1" x14ac:dyDescent="0.25">
      <c r="B72" s="15" t="s">
        <v>66</v>
      </c>
      <c r="C72" s="12">
        <v>3317330.35</v>
      </c>
      <c r="D72" s="12">
        <f t="shared" si="0"/>
        <v>4.1110488949214251E-3</v>
      </c>
    </row>
    <row r="73" spans="2:4" s="2" customFormat="1" ht="24.75" customHeight="1" x14ac:dyDescent="0.25">
      <c r="B73" s="15" t="s">
        <v>67</v>
      </c>
      <c r="C73" s="12">
        <v>1176065</v>
      </c>
      <c r="D73" s="12">
        <f t="shared" si="0"/>
        <v>1.4574553054704864E-3</v>
      </c>
    </row>
    <row r="74" spans="2:4" ht="15" customHeight="1" x14ac:dyDescent="0.25">
      <c r="B74" s="15" t="s">
        <v>68</v>
      </c>
      <c r="C74" s="12">
        <v>84938</v>
      </c>
      <c r="D74" s="12">
        <f t="shared" ref="D74:D137" si="2">C74*$D$8/$C$8</f>
        <v>1.0526062652663941E-4</v>
      </c>
    </row>
    <row r="75" spans="2:4" ht="15" customHeight="1" x14ac:dyDescent="0.25">
      <c r="B75" s="18" t="s">
        <v>69</v>
      </c>
      <c r="C75" s="12">
        <v>60670</v>
      </c>
      <c r="D75" s="12">
        <f t="shared" si="2"/>
        <v>7.5186161804742437E-5</v>
      </c>
    </row>
    <row r="76" spans="2:4" ht="15" customHeight="1" x14ac:dyDescent="0.25">
      <c r="B76" s="15" t="s">
        <v>70</v>
      </c>
      <c r="C76" s="17">
        <v>0</v>
      </c>
      <c r="D76" s="12">
        <v>1.8916129450924485E-3</v>
      </c>
    </row>
    <row r="77" spans="2:4" ht="15" customHeight="1" x14ac:dyDescent="0.25">
      <c r="B77" s="15" t="s">
        <v>71</v>
      </c>
      <c r="C77" s="17">
        <v>0</v>
      </c>
      <c r="D77" s="17">
        <f t="shared" si="2"/>
        <v>0</v>
      </c>
    </row>
    <row r="78" spans="2:4" ht="29.25" customHeight="1" x14ac:dyDescent="0.25">
      <c r="B78" s="18" t="s">
        <v>72</v>
      </c>
      <c r="C78" s="12">
        <v>38199.800000000003</v>
      </c>
      <c r="D78" s="12">
        <f t="shared" si="2"/>
        <v>4.7339646344301968E-5</v>
      </c>
    </row>
    <row r="79" spans="2:4" ht="18" customHeight="1" x14ac:dyDescent="0.25">
      <c r="B79" s="15" t="s">
        <v>73</v>
      </c>
      <c r="C79" s="12">
        <v>88362.34</v>
      </c>
      <c r="D79" s="12">
        <f t="shared" si="2"/>
        <v>1.0950428865478267E-4</v>
      </c>
    </row>
    <row r="80" spans="2:4" ht="22.5" customHeight="1" x14ac:dyDescent="0.25">
      <c r="B80" s="13" t="s">
        <v>74</v>
      </c>
      <c r="C80" s="14">
        <f>SUM(C81:C92)</f>
        <v>1850330018.3099999</v>
      </c>
      <c r="D80" s="7">
        <f t="shared" si="2"/>
        <v>2.2930478349897427</v>
      </c>
    </row>
    <row r="81" spans="2:4" ht="15" customHeight="1" x14ac:dyDescent="0.25">
      <c r="B81" s="15" t="s">
        <v>61</v>
      </c>
      <c r="C81" s="12">
        <v>408816488</v>
      </c>
      <c r="D81" s="12">
        <f t="shared" si="2"/>
        <v>0.50663165675316535</v>
      </c>
    </row>
    <row r="82" spans="2:4" ht="15" customHeight="1" x14ac:dyDescent="0.25">
      <c r="B82" s="15" t="s">
        <v>75</v>
      </c>
      <c r="C82" s="12">
        <v>1340795886</v>
      </c>
      <c r="D82" s="12">
        <f t="shared" si="2"/>
        <v>1.6616004027019777</v>
      </c>
    </row>
    <row r="83" spans="2:4" ht="15" customHeight="1" x14ac:dyDescent="0.25">
      <c r="B83" s="15" t="s">
        <v>76</v>
      </c>
      <c r="C83" s="12">
        <v>25251984</v>
      </c>
      <c r="D83" s="12">
        <f t="shared" si="2"/>
        <v>3.1293880911731783E-2</v>
      </c>
    </row>
    <row r="84" spans="2:4" ht="15" customHeight="1" x14ac:dyDescent="0.25">
      <c r="B84" s="15" t="s">
        <v>77</v>
      </c>
      <c r="C84" s="12">
        <v>222327</v>
      </c>
      <c r="D84" s="12">
        <f t="shared" si="2"/>
        <v>2.7552190202015777E-4</v>
      </c>
    </row>
    <row r="85" spans="2:4" ht="15" customHeight="1" x14ac:dyDescent="0.25">
      <c r="B85" s="15" t="s">
        <v>78</v>
      </c>
      <c r="C85" s="12">
        <v>3456</v>
      </c>
      <c r="D85" s="12">
        <f t="shared" si="2"/>
        <v>4.2828972341715818E-6</v>
      </c>
    </row>
    <row r="86" spans="2:4" s="2" customFormat="1" ht="15" customHeight="1" x14ac:dyDescent="0.25">
      <c r="B86" s="15" t="s">
        <v>60</v>
      </c>
      <c r="C86" s="12">
        <v>7060626.8099999996</v>
      </c>
      <c r="D86" s="12">
        <f t="shared" si="2"/>
        <v>8.7499823599730079E-3</v>
      </c>
    </row>
    <row r="87" spans="2:4" ht="15" customHeight="1" x14ac:dyDescent="0.25">
      <c r="B87" s="15" t="s">
        <v>79</v>
      </c>
      <c r="C87" s="12">
        <v>1471771.4</v>
      </c>
      <c r="D87" s="12">
        <f t="shared" si="2"/>
        <v>1.8239136743034828E-3</v>
      </c>
    </row>
    <row r="88" spans="2:4" ht="15" customHeight="1" x14ac:dyDescent="0.25">
      <c r="B88" s="15" t="s">
        <v>80</v>
      </c>
      <c r="C88" s="12">
        <v>32013350</v>
      </c>
      <c r="D88" s="12">
        <f t="shared" si="2"/>
        <v>3.9673000049643171E-2</v>
      </c>
    </row>
    <row r="89" spans="2:4" s="2" customFormat="1" ht="15" customHeight="1" x14ac:dyDescent="0.25">
      <c r="B89" s="15" t="s">
        <v>81</v>
      </c>
      <c r="C89" s="12">
        <v>629650</v>
      </c>
      <c r="D89" s="12">
        <f t="shared" si="2"/>
        <v>7.8030273249309501E-4</v>
      </c>
    </row>
    <row r="90" spans="2:4" ht="22.5" customHeight="1" x14ac:dyDescent="0.25">
      <c r="B90" s="15" t="s">
        <v>82</v>
      </c>
      <c r="C90" s="12">
        <v>1597300</v>
      </c>
      <c r="D90" s="12">
        <f t="shared" si="2"/>
        <v>1.9794767801337579E-3</v>
      </c>
    </row>
    <row r="91" spans="2:4" ht="26.25" customHeight="1" x14ac:dyDescent="0.25">
      <c r="B91" s="15" t="s">
        <v>83</v>
      </c>
      <c r="C91" s="12">
        <v>27915493.100000001</v>
      </c>
      <c r="D91" s="12">
        <f t="shared" si="2"/>
        <v>3.4594672508254015E-2</v>
      </c>
    </row>
    <row r="92" spans="2:4" ht="26.25" customHeight="1" x14ac:dyDescent="0.25">
      <c r="B92" s="15" t="s">
        <v>84</v>
      </c>
      <c r="C92" s="12">
        <v>4551686</v>
      </c>
      <c r="D92" s="12">
        <f t="shared" si="2"/>
        <v>5.6407417188129366E-3</v>
      </c>
    </row>
    <row r="93" spans="2:4" ht="26.25" customHeight="1" x14ac:dyDescent="0.25">
      <c r="B93" s="13" t="s">
        <v>85</v>
      </c>
      <c r="C93" s="14">
        <f>SUM(C94:C95)</f>
        <v>232253748</v>
      </c>
      <c r="D93" s="7">
        <f t="shared" si="2"/>
        <v>0.28782376589559711</v>
      </c>
    </row>
    <row r="94" spans="2:4" ht="15" customHeight="1" x14ac:dyDescent="0.25">
      <c r="B94" s="15" t="s">
        <v>86</v>
      </c>
      <c r="C94" s="12">
        <v>231009180</v>
      </c>
      <c r="D94" s="12">
        <f t="shared" si="2"/>
        <v>0.28628141727148293</v>
      </c>
    </row>
    <row r="95" spans="2:4" ht="15" customHeight="1" x14ac:dyDescent="0.25">
      <c r="B95" s="15" t="s">
        <v>87</v>
      </c>
      <c r="C95" s="12">
        <v>1244568</v>
      </c>
      <c r="D95" s="12">
        <f t="shared" si="2"/>
        <v>1.5423486241141369E-3</v>
      </c>
    </row>
    <row r="96" spans="2:4" ht="15" customHeight="1" x14ac:dyDescent="0.25">
      <c r="B96" s="13" t="s">
        <v>88</v>
      </c>
      <c r="C96" s="14">
        <f>SUM(C97:C104)</f>
        <v>3377259</v>
      </c>
      <c r="D96" s="7">
        <f t="shared" si="2"/>
        <v>4.1853163281773964E-3</v>
      </c>
    </row>
    <row r="97" spans="2:5" s="2" customFormat="1" ht="15" customHeight="1" x14ac:dyDescent="0.25">
      <c r="B97" s="15" t="s">
        <v>89</v>
      </c>
      <c r="C97" s="12">
        <v>1015818</v>
      </c>
      <c r="D97" s="12">
        <f t="shared" si="2"/>
        <v>1.2588669278419294E-3</v>
      </c>
    </row>
    <row r="98" spans="2:5" ht="15" customHeight="1" x14ac:dyDescent="0.25">
      <c r="B98" s="15" t="s">
        <v>90</v>
      </c>
      <c r="C98" s="12">
        <v>91722</v>
      </c>
      <c r="D98" s="12">
        <f t="shared" si="2"/>
        <v>1.1366779517149474E-4</v>
      </c>
    </row>
    <row r="99" spans="2:5" ht="26.25" customHeight="1" x14ac:dyDescent="0.25">
      <c r="B99" s="15" t="s">
        <v>91</v>
      </c>
      <c r="C99" s="12">
        <v>72369</v>
      </c>
      <c r="D99" s="12">
        <f t="shared" si="2"/>
        <v>8.9684314218681474E-5</v>
      </c>
    </row>
    <row r="100" spans="2:5" ht="34.5" customHeight="1" x14ac:dyDescent="0.25">
      <c r="B100" s="15" t="s">
        <v>92</v>
      </c>
      <c r="C100" s="12">
        <v>332800</v>
      </c>
      <c r="D100" s="12">
        <f t="shared" si="2"/>
        <v>4.1242714106837452E-4</v>
      </c>
    </row>
    <row r="101" spans="2:5" ht="34.5" customHeight="1" x14ac:dyDescent="0.25">
      <c r="B101" s="15" t="s">
        <v>444</v>
      </c>
      <c r="C101" s="12">
        <v>304150</v>
      </c>
      <c r="D101" s="12">
        <f t="shared" si="2"/>
        <v>3.7692222042051118E-4</v>
      </c>
    </row>
    <row r="102" spans="2:5" ht="27.75" customHeight="1" x14ac:dyDescent="0.25">
      <c r="B102" s="15" t="s">
        <v>93</v>
      </c>
      <c r="C102" s="12">
        <v>793200</v>
      </c>
      <c r="D102" s="12">
        <f t="shared" si="2"/>
        <v>9.8298439992618603E-4</v>
      </c>
    </row>
    <row r="103" spans="2:5" s="2" customFormat="1" ht="27" customHeight="1" x14ac:dyDescent="0.25">
      <c r="B103" s="15" t="s">
        <v>94</v>
      </c>
      <c r="C103" s="12">
        <v>767200</v>
      </c>
      <c r="D103" s="12">
        <f t="shared" si="2"/>
        <v>9.5076352953021913E-4</v>
      </c>
    </row>
    <row r="104" spans="2:5" ht="30" customHeight="1" x14ac:dyDescent="0.25">
      <c r="B104" s="15" t="s">
        <v>95</v>
      </c>
      <c r="C104" s="17">
        <v>0</v>
      </c>
      <c r="D104" s="12">
        <v>9.5076352953021913E-4</v>
      </c>
    </row>
    <row r="105" spans="2:5" ht="33.75" customHeight="1" x14ac:dyDescent="0.25">
      <c r="B105" s="13" t="s">
        <v>96</v>
      </c>
      <c r="C105" s="14">
        <f>SUM(C106:C120)</f>
        <v>160668592.64999998</v>
      </c>
      <c r="D105" s="7">
        <f t="shared" si="2"/>
        <v>0.19911084232607795</v>
      </c>
    </row>
    <row r="106" spans="2:5" ht="30" customHeight="1" x14ac:dyDescent="0.25">
      <c r="B106" s="15" t="s">
        <v>97</v>
      </c>
      <c r="C106" s="12">
        <v>48607690.229999997</v>
      </c>
      <c r="D106" s="12">
        <f t="shared" si="2"/>
        <v>6.0237772582620371E-2</v>
      </c>
      <c r="E106" s="3"/>
    </row>
    <row r="107" spans="2:5" ht="15" customHeight="1" x14ac:dyDescent="0.25">
      <c r="B107" s="15" t="s">
        <v>98</v>
      </c>
      <c r="C107" s="12">
        <v>63953435.659999996</v>
      </c>
      <c r="D107" s="12">
        <f t="shared" si="2"/>
        <v>7.9255206222217656E-2</v>
      </c>
      <c r="E107" s="3"/>
    </row>
    <row r="108" spans="2:5" ht="15" customHeight="1" x14ac:dyDescent="0.25">
      <c r="B108" s="15" t="s">
        <v>99</v>
      </c>
      <c r="C108" s="12">
        <v>105442</v>
      </c>
      <c r="D108" s="12">
        <f t="shared" si="2"/>
        <v>1.3067050062659719E-4</v>
      </c>
      <c r="E108" s="3"/>
    </row>
    <row r="109" spans="2:5" s="2" customFormat="1" ht="15" customHeight="1" x14ac:dyDescent="0.25">
      <c r="B109" s="15" t="s">
        <v>100</v>
      </c>
      <c r="C109" s="12">
        <v>3689</v>
      </c>
      <c r="D109" s="12">
        <f t="shared" si="2"/>
        <v>4.5716458034892841E-6</v>
      </c>
      <c r="E109" s="3"/>
    </row>
    <row r="110" spans="2:5" ht="15" customHeight="1" x14ac:dyDescent="0.25">
      <c r="B110" s="15" t="s">
        <v>101</v>
      </c>
      <c r="C110" s="12">
        <v>1704272.74</v>
      </c>
      <c r="D110" s="12">
        <f t="shared" si="2"/>
        <v>2.1120442721122754E-3</v>
      </c>
      <c r="E110" s="3"/>
    </row>
    <row r="111" spans="2:5" ht="15" customHeight="1" x14ac:dyDescent="0.25">
      <c r="B111" s="15" t="s">
        <v>102</v>
      </c>
      <c r="C111" s="12">
        <v>23111281.120000001</v>
      </c>
      <c r="D111" s="12">
        <f t="shared" si="2"/>
        <v>2.8640984371241289E-2</v>
      </c>
      <c r="E111" s="3"/>
    </row>
    <row r="112" spans="2:5" ht="15" customHeight="1" x14ac:dyDescent="0.25">
      <c r="B112" s="15" t="s">
        <v>103</v>
      </c>
      <c r="C112" s="12">
        <v>20228920.5</v>
      </c>
      <c r="D112" s="12">
        <f t="shared" si="2"/>
        <v>2.506897791080058E-2</v>
      </c>
      <c r="E112" s="3"/>
    </row>
    <row r="113" spans="2:5" ht="15" customHeight="1" x14ac:dyDescent="0.25">
      <c r="B113" s="15" t="s">
        <v>104</v>
      </c>
      <c r="C113" s="12">
        <v>1852341.4</v>
      </c>
      <c r="D113" s="12">
        <f t="shared" si="2"/>
        <v>2.2955404684032164E-3</v>
      </c>
      <c r="E113" s="3"/>
    </row>
    <row r="114" spans="2:5" ht="26.25" customHeight="1" x14ac:dyDescent="0.25">
      <c r="B114" s="15" t="s">
        <v>105</v>
      </c>
      <c r="C114" s="12">
        <v>526116</v>
      </c>
      <c r="D114" s="12">
        <f t="shared" si="2"/>
        <v>6.5199674804786341E-4</v>
      </c>
      <c r="E114" s="3"/>
    </row>
    <row r="115" spans="2:5" ht="15" customHeight="1" x14ac:dyDescent="0.25">
      <c r="B115" s="24" t="s">
        <v>106</v>
      </c>
      <c r="C115" s="12">
        <v>32032</v>
      </c>
      <c r="D115" s="12">
        <f t="shared" si="2"/>
        <v>3.9696112327831052E-5</v>
      </c>
    </row>
    <row r="116" spans="2:5" ht="15" customHeight="1" x14ac:dyDescent="0.25">
      <c r="B116" s="15" t="s">
        <v>107</v>
      </c>
      <c r="C116" s="12">
        <v>8528</v>
      </c>
      <c r="D116" s="12">
        <f t="shared" si="2"/>
        <v>1.0568445489877097E-5</v>
      </c>
    </row>
    <row r="117" spans="2:5" ht="15" customHeight="1" x14ac:dyDescent="0.25">
      <c r="B117" s="15" t="s">
        <v>108</v>
      </c>
      <c r="C117" s="12">
        <v>263</v>
      </c>
      <c r="D117" s="12">
        <f t="shared" si="2"/>
        <v>3.2592649669766377E-7</v>
      </c>
    </row>
    <row r="118" spans="2:5" ht="15" customHeight="1" x14ac:dyDescent="0.25">
      <c r="B118" s="15" t="s">
        <v>109</v>
      </c>
      <c r="C118" s="12">
        <v>838</v>
      </c>
      <c r="D118" s="12">
        <f t="shared" si="2"/>
        <v>1.0385034381469287E-6</v>
      </c>
    </row>
    <row r="119" spans="2:5" ht="15" customHeight="1" x14ac:dyDescent="0.25">
      <c r="B119" s="24" t="s">
        <v>110</v>
      </c>
      <c r="C119" s="12">
        <v>1484</v>
      </c>
      <c r="D119" s="12">
        <f t="shared" si="2"/>
        <v>1.8390681410621028E-6</v>
      </c>
    </row>
    <row r="120" spans="2:5" ht="25.5" customHeight="1" x14ac:dyDescent="0.25">
      <c r="B120" s="15" t="s">
        <v>111</v>
      </c>
      <c r="C120" s="12">
        <v>532259</v>
      </c>
      <c r="D120" s="12">
        <f t="shared" si="2"/>
        <v>6.5960954831103353E-4</v>
      </c>
    </row>
    <row r="121" spans="2:5" ht="15" customHeight="1" x14ac:dyDescent="0.25">
      <c r="B121" s="13" t="s">
        <v>112</v>
      </c>
      <c r="C121" s="7">
        <f>SUM(C122:C139)</f>
        <v>87215979.109999999</v>
      </c>
      <c r="D121" s="7">
        <f t="shared" si="2"/>
        <v>0.10808364459079441</v>
      </c>
    </row>
    <row r="122" spans="2:5" ht="15" customHeight="1" x14ac:dyDescent="0.25">
      <c r="B122" s="15" t="s">
        <v>113</v>
      </c>
      <c r="C122" s="12">
        <v>2377.0500000000002</v>
      </c>
      <c r="D122" s="12">
        <f t="shared" si="2"/>
        <v>2.9457930759512614E-6</v>
      </c>
    </row>
    <row r="123" spans="2:5" ht="15" customHeight="1" x14ac:dyDescent="0.25">
      <c r="B123" s="15" t="s">
        <v>114</v>
      </c>
      <c r="C123" s="12">
        <v>2159445.2000000002</v>
      </c>
      <c r="D123" s="12">
        <f t="shared" si="2"/>
        <v>2.6761232275535588E-3</v>
      </c>
    </row>
    <row r="124" spans="2:5" ht="15" customHeight="1" x14ac:dyDescent="0.25">
      <c r="B124" s="15" t="s">
        <v>115</v>
      </c>
      <c r="C124" s="12">
        <v>105333.5</v>
      </c>
      <c r="D124" s="12">
        <f t="shared" si="2"/>
        <v>1.3053604045590634E-4</v>
      </c>
    </row>
    <row r="125" spans="2:5" ht="37.5" customHeight="1" x14ac:dyDescent="0.25">
      <c r="B125" s="15" t="s">
        <v>116</v>
      </c>
      <c r="C125" s="12">
        <v>65406792.780000001</v>
      </c>
      <c r="D125" s="12">
        <f t="shared" si="2"/>
        <v>8.1056299737701329E-2</v>
      </c>
    </row>
    <row r="126" spans="2:5" ht="15" customHeight="1" x14ac:dyDescent="0.25">
      <c r="B126" s="15" t="s">
        <v>117</v>
      </c>
      <c r="C126" s="12">
        <v>3150635</v>
      </c>
      <c r="D126" s="12">
        <f t="shared" si="2"/>
        <v>3.9044693076921819E-3</v>
      </c>
    </row>
    <row r="127" spans="2:5" s="2" customFormat="1" ht="35.25" customHeight="1" x14ac:dyDescent="0.25">
      <c r="B127" s="15" t="s">
        <v>118</v>
      </c>
      <c r="C127" s="12">
        <v>309669</v>
      </c>
      <c r="D127" s="12">
        <f t="shared" si="2"/>
        <v>3.8376171979417808E-4</v>
      </c>
    </row>
    <row r="128" spans="2:5" ht="15" customHeight="1" x14ac:dyDescent="0.25">
      <c r="B128" s="15" t="s">
        <v>119</v>
      </c>
      <c r="C128" s="12">
        <v>78958</v>
      </c>
      <c r="D128" s="12">
        <f t="shared" si="2"/>
        <v>9.7849826335567061E-5</v>
      </c>
    </row>
    <row r="129" spans="2:4" ht="31.5" customHeight="1" x14ac:dyDescent="0.25">
      <c r="B129" s="15" t="s">
        <v>120</v>
      </c>
      <c r="C129" s="12">
        <v>11477997.83</v>
      </c>
      <c r="D129" s="12">
        <f t="shared" si="2"/>
        <v>1.4224272326369912E-2</v>
      </c>
    </row>
    <row r="130" spans="2:4" ht="28.5" customHeight="1" x14ac:dyDescent="0.25">
      <c r="B130" s="15" t="s">
        <v>121</v>
      </c>
      <c r="C130" s="12">
        <v>41037</v>
      </c>
      <c r="D130" s="12">
        <f t="shared" si="2"/>
        <v>5.0855686863049537E-5</v>
      </c>
    </row>
    <row r="131" spans="2:4" ht="39.75" customHeight="1" x14ac:dyDescent="0.25">
      <c r="B131" s="15" t="s">
        <v>116</v>
      </c>
      <c r="C131" s="12">
        <v>1415544</v>
      </c>
      <c r="D131" s="12">
        <f t="shared" si="2"/>
        <v>1.7542330678380143E-3</v>
      </c>
    </row>
    <row r="132" spans="2:4" ht="30" customHeight="1" x14ac:dyDescent="0.25">
      <c r="B132" s="15" t="s">
        <v>122</v>
      </c>
      <c r="C132" s="12">
        <v>2551171.75</v>
      </c>
      <c r="D132" s="12">
        <f t="shared" si="2"/>
        <v>3.161575935176989E-3</v>
      </c>
    </row>
    <row r="133" spans="2:4" s="2" customFormat="1" ht="30" customHeight="1" x14ac:dyDescent="0.25">
      <c r="B133" s="15" t="s">
        <v>123</v>
      </c>
      <c r="C133" s="12">
        <v>299030</v>
      </c>
      <c r="D133" s="12">
        <f t="shared" si="2"/>
        <v>3.7057718748099771E-4</v>
      </c>
    </row>
    <row r="134" spans="2:4" s="2" customFormat="1" ht="20.25" customHeight="1" x14ac:dyDescent="0.25">
      <c r="B134" s="15" t="s">
        <v>124</v>
      </c>
      <c r="C134" s="12">
        <v>79384</v>
      </c>
      <c r="D134" s="12">
        <f t="shared" si="2"/>
        <v>9.8377752904362509E-5</v>
      </c>
    </row>
    <row r="135" spans="2:4" s="2" customFormat="1" ht="26.25" customHeight="1" x14ac:dyDescent="0.25">
      <c r="B135" s="15" t="s">
        <v>125</v>
      </c>
      <c r="C135" s="12">
        <v>3315</v>
      </c>
      <c r="D135" s="12">
        <f t="shared" si="2"/>
        <v>4.1081609754857619E-6</v>
      </c>
    </row>
    <row r="136" spans="2:4" s="2" customFormat="1" ht="32.25" customHeight="1" x14ac:dyDescent="0.25">
      <c r="B136" s="15" t="s">
        <v>126</v>
      </c>
      <c r="C136" s="12">
        <v>102660</v>
      </c>
      <c r="D136" s="12">
        <f t="shared" si="2"/>
        <v>1.2722286749422876E-4</v>
      </c>
    </row>
    <row r="137" spans="2:4" ht="30.75" customHeight="1" x14ac:dyDescent="0.25">
      <c r="B137" s="18" t="s">
        <v>127</v>
      </c>
      <c r="C137" s="12">
        <v>7893</v>
      </c>
      <c r="D137" s="12">
        <f t="shared" si="2"/>
        <v>9.7815126936679088E-6</v>
      </c>
    </row>
    <row r="138" spans="2:4" ht="41.25" customHeight="1" x14ac:dyDescent="0.25">
      <c r="B138" s="15" t="s">
        <v>128</v>
      </c>
      <c r="C138" s="12">
        <v>24272</v>
      </c>
      <c r="D138" s="12">
        <f t="shared" ref="D138:D201" si="3">C138*$D$8/$C$8</f>
        <v>3.0079421778880971E-5</v>
      </c>
    </row>
    <row r="139" spans="2:4" ht="15" customHeight="1" x14ac:dyDescent="0.25">
      <c r="B139" s="24" t="s">
        <v>129</v>
      </c>
      <c r="C139" s="12">
        <v>464</v>
      </c>
      <c r="D139" s="12">
        <f t="shared" si="3"/>
        <v>5.7501861014340676E-7</v>
      </c>
    </row>
    <row r="140" spans="2:4" ht="15" customHeight="1" x14ac:dyDescent="0.25">
      <c r="B140" s="13" t="s">
        <v>130</v>
      </c>
      <c r="C140" s="14">
        <f>SUM(C141:C148)</f>
        <v>4648613</v>
      </c>
      <c r="D140" s="7">
        <f t="shared" si="3"/>
        <v>5.7608598843848545E-3</v>
      </c>
    </row>
    <row r="141" spans="2:4" ht="15" customHeight="1" x14ac:dyDescent="0.25">
      <c r="B141" s="15" t="s">
        <v>131</v>
      </c>
      <c r="C141" s="12">
        <v>978787</v>
      </c>
      <c r="D141" s="12">
        <f t="shared" si="3"/>
        <v>1.2129757335483506E-3</v>
      </c>
    </row>
    <row r="142" spans="2:4" ht="15" customHeight="1" x14ac:dyDescent="0.25">
      <c r="B142" s="15" t="s">
        <v>132</v>
      </c>
      <c r="C142" s="12">
        <v>840500</v>
      </c>
      <c r="D142" s="12">
        <f t="shared" si="3"/>
        <v>1.0416015987619255E-3</v>
      </c>
    </row>
    <row r="143" spans="2:4" ht="15" customHeight="1" x14ac:dyDescent="0.25">
      <c r="B143" s="25" t="s">
        <v>133</v>
      </c>
      <c r="C143" s="12">
        <v>33182</v>
      </c>
      <c r="D143" s="12">
        <f t="shared" si="3"/>
        <v>4.1121266210729575E-5</v>
      </c>
    </row>
    <row r="144" spans="2:4" ht="15" customHeight="1" x14ac:dyDescent="0.25">
      <c r="B144" s="15" t="s">
        <v>134</v>
      </c>
      <c r="C144" s="12">
        <v>112745</v>
      </c>
      <c r="D144" s="12">
        <f t="shared" si="3"/>
        <v>1.3972084741512586E-4</v>
      </c>
    </row>
    <row r="145" spans="2:4" ht="15" customHeight="1" x14ac:dyDescent="0.25">
      <c r="B145" s="15" t="s">
        <v>135</v>
      </c>
      <c r="C145" s="12">
        <v>10518</v>
      </c>
      <c r="D145" s="12">
        <f t="shared" si="3"/>
        <v>1.3034581339414554E-5</v>
      </c>
    </row>
    <row r="146" spans="2:4" ht="29.25" customHeight="1" x14ac:dyDescent="0.25">
      <c r="B146" s="15" t="s">
        <v>136</v>
      </c>
      <c r="C146" s="12">
        <v>27608</v>
      </c>
      <c r="D146" s="12">
        <f t="shared" si="3"/>
        <v>3.4213607303532705E-5</v>
      </c>
    </row>
    <row r="147" spans="2:4" ht="15" customHeight="1" x14ac:dyDescent="0.25">
      <c r="B147" s="15" t="s">
        <v>137</v>
      </c>
      <c r="C147" s="12">
        <v>2645272</v>
      </c>
      <c r="D147" s="12">
        <f t="shared" si="3"/>
        <v>3.2781910105415301E-3</v>
      </c>
    </row>
    <row r="148" spans="2:4" ht="15" customHeight="1" x14ac:dyDescent="0.25">
      <c r="B148" s="15" t="s">
        <v>138</v>
      </c>
      <c r="C148" s="12">
        <v>1</v>
      </c>
      <c r="D148" s="12">
        <f t="shared" si="3"/>
        <v>1.2392642459987214E-9</v>
      </c>
    </row>
    <row r="149" spans="2:4" s="2" customFormat="1" ht="15" customHeight="1" x14ac:dyDescent="0.25">
      <c r="B149" s="6" t="s">
        <v>139</v>
      </c>
      <c r="C149" s="7">
        <f>SUM(C150)</f>
        <v>168</v>
      </c>
      <c r="D149" s="7">
        <f t="shared" si="3"/>
        <v>2.0819639332778522E-7</v>
      </c>
    </row>
    <row r="150" spans="2:4" ht="15" customHeight="1" x14ac:dyDescent="0.25">
      <c r="B150" s="24" t="s">
        <v>140</v>
      </c>
      <c r="C150" s="12">
        <v>168</v>
      </c>
      <c r="D150" s="12">
        <f t="shared" si="3"/>
        <v>2.0819639332778522E-7</v>
      </c>
    </row>
    <row r="151" spans="2:4" ht="24" customHeight="1" x14ac:dyDescent="0.25">
      <c r="B151" s="13" t="s">
        <v>141</v>
      </c>
      <c r="C151" s="14">
        <f>SUM(C152:C153)</f>
        <v>86416</v>
      </c>
      <c r="D151" s="7">
        <f t="shared" si="3"/>
        <v>1.0709225908222552E-4</v>
      </c>
    </row>
    <row r="152" spans="2:4" ht="24" customHeight="1" x14ac:dyDescent="0.25">
      <c r="B152" s="15" t="s">
        <v>142</v>
      </c>
      <c r="C152" s="12">
        <v>73172</v>
      </c>
      <c r="D152" s="12">
        <f t="shared" si="3"/>
        <v>9.0679443408218458E-5</v>
      </c>
    </row>
    <row r="153" spans="2:4" ht="30" customHeight="1" x14ac:dyDescent="0.25">
      <c r="B153" s="15" t="s">
        <v>143</v>
      </c>
      <c r="C153" s="12">
        <v>13244</v>
      </c>
      <c r="D153" s="12">
        <f t="shared" si="3"/>
        <v>1.6412815674007068E-5</v>
      </c>
    </row>
    <row r="154" spans="2:4" ht="15" customHeight="1" x14ac:dyDescent="0.25">
      <c r="B154" s="13" t="s">
        <v>144</v>
      </c>
      <c r="C154" s="14">
        <f>SUM(C155:C207)</f>
        <v>14742216</v>
      </c>
      <c r="D154" s="7">
        <f t="shared" si="3"/>
        <v>1.8269501195590288E-2</v>
      </c>
    </row>
    <row r="155" spans="2:4" ht="15" customHeight="1" x14ac:dyDescent="0.25">
      <c r="B155" s="15" t="s">
        <v>145</v>
      </c>
      <c r="C155" s="12">
        <v>858</v>
      </c>
      <c r="D155" s="12">
        <f t="shared" si="3"/>
        <v>1.063288723066903E-6</v>
      </c>
    </row>
    <row r="156" spans="2:4" ht="15" customHeight="1" x14ac:dyDescent="0.25">
      <c r="B156" s="15" t="s">
        <v>146</v>
      </c>
      <c r="C156" s="12">
        <v>197246</v>
      </c>
      <c r="D156" s="12">
        <f t="shared" si="3"/>
        <v>2.4443991546626383E-4</v>
      </c>
    </row>
    <row r="157" spans="2:4" ht="15" customHeight="1" x14ac:dyDescent="0.25">
      <c r="B157" s="15" t="s">
        <v>147</v>
      </c>
      <c r="C157" s="12">
        <v>69308</v>
      </c>
      <c r="D157" s="12">
        <f t="shared" si="3"/>
        <v>8.5890926361679388E-5</v>
      </c>
    </row>
    <row r="158" spans="2:4" ht="15" customHeight="1" x14ac:dyDescent="0.25">
      <c r="B158" s="25" t="s">
        <v>148</v>
      </c>
      <c r="C158" s="17">
        <v>0</v>
      </c>
      <c r="D158" s="12">
        <v>8.5890926361679388E-5</v>
      </c>
    </row>
    <row r="159" spans="2:4" ht="15" customHeight="1" x14ac:dyDescent="0.25">
      <c r="B159" s="15" t="s">
        <v>149</v>
      </c>
      <c r="C159" s="12">
        <v>1883918</v>
      </c>
      <c r="D159" s="12">
        <f t="shared" si="3"/>
        <v>2.3346722197934195E-3</v>
      </c>
    </row>
    <row r="160" spans="2:4" ht="15" customHeight="1" x14ac:dyDescent="0.25">
      <c r="B160" s="15" t="s">
        <v>150</v>
      </c>
      <c r="C160" s="12">
        <v>22788</v>
      </c>
      <c r="D160" s="12">
        <f t="shared" si="3"/>
        <v>2.8240353637818865E-5</v>
      </c>
    </row>
    <row r="161" spans="2:4" ht="41.25" customHeight="1" x14ac:dyDescent="0.25">
      <c r="B161" s="15" t="s">
        <v>151</v>
      </c>
      <c r="C161" s="12">
        <v>45576</v>
      </c>
      <c r="D161" s="12">
        <f t="shared" si="3"/>
        <v>5.648070727563773E-5</v>
      </c>
    </row>
    <row r="162" spans="2:4" ht="33" customHeight="1" x14ac:dyDescent="0.25">
      <c r="B162" s="15" t="s">
        <v>152</v>
      </c>
      <c r="C162" s="12">
        <v>5040324</v>
      </c>
      <c r="D162" s="12">
        <f t="shared" si="3"/>
        <v>6.2462933214492604E-3</v>
      </c>
    </row>
    <row r="163" spans="2:4" ht="15" customHeight="1" x14ac:dyDescent="0.25">
      <c r="B163" s="15" t="s">
        <v>153</v>
      </c>
      <c r="C163" s="17">
        <v>0</v>
      </c>
      <c r="D163" s="12">
        <v>8.5890926361679388E-5</v>
      </c>
    </row>
    <row r="164" spans="2:4" ht="15" customHeight="1" x14ac:dyDescent="0.25">
      <c r="B164" s="15" t="s">
        <v>154</v>
      </c>
      <c r="C164" s="12">
        <v>55909</v>
      </c>
      <c r="D164" s="12">
        <f t="shared" si="3"/>
        <v>6.9286024729542524E-5</v>
      </c>
    </row>
    <row r="165" spans="2:4" ht="29.25" customHeight="1" x14ac:dyDescent="0.25">
      <c r="B165" s="15" t="s">
        <v>155</v>
      </c>
      <c r="C165" s="12">
        <v>3206</v>
      </c>
      <c r="D165" s="12">
        <f t="shared" si="3"/>
        <v>3.9730811726719013E-6</v>
      </c>
    </row>
    <row r="166" spans="2:4" ht="27.75" customHeight="1" x14ac:dyDescent="0.25">
      <c r="B166" s="15" t="s">
        <v>156</v>
      </c>
      <c r="C166" s="12">
        <v>2028870</v>
      </c>
      <c r="D166" s="12">
        <f t="shared" si="3"/>
        <v>2.5143060507794262E-3</v>
      </c>
    </row>
    <row r="167" spans="2:4" ht="29.25" customHeight="1" x14ac:dyDescent="0.25">
      <c r="B167" s="15" t="s">
        <v>157</v>
      </c>
      <c r="C167" s="12">
        <v>40216</v>
      </c>
      <c r="D167" s="12">
        <f t="shared" si="3"/>
        <v>4.9838250917084588E-5</v>
      </c>
    </row>
    <row r="168" spans="2:4" ht="15" customHeight="1" x14ac:dyDescent="0.25">
      <c r="B168" s="15" t="s">
        <v>158</v>
      </c>
      <c r="C168" s="12">
        <v>5250</v>
      </c>
      <c r="D168" s="12">
        <f t="shared" si="3"/>
        <v>6.5061372914932884E-6</v>
      </c>
    </row>
    <row r="169" spans="2:4" ht="15" customHeight="1" x14ac:dyDescent="0.25">
      <c r="B169" s="15" t="s">
        <v>159</v>
      </c>
      <c r="C169" s="12">
        <v>6355</v>
      </c>
      <c r="D169" s="12">
        <f t="shared" si="3"/>
        <v>7.8755242833218754E-6</v>
      </c>
    </row>
    <row r="170" spans="2:4" ht="15" customHeight="1" x14ac:dyDescent="0.25">
      <c r="B170" s="18" t="s">
        <v>160</v>
      </c>
      <c r="C170" s="12">
        <v>77052</v>
      </c>
      <c r="D170" s="12">
        <f t="shared" si="3"/>
        <v>9.5487788682693497E-5</v>
      </c>
    </row>
    <row r="171" spans="2:4" ht="15" customHeight="1" x14ac:dyDescent="0.25">
      <c r="B171" s="18" t="s">
        <v>161</v>
      </c>
      <c r="C171" s="12">
        <v>72176</v>
      </c>
      <c r="D171" s="12">
        <f t="shared" si="3"/>
        <v>8.9445136219203731E-5</v>
      </c>
    </row>
    <row r="172" spans="2:4" ht="41.25" customHeight="1" x14ac:dyDescent="0.25">
      <c r="B172" s="18" t="s">
        <v>162</v>
      </c>
      <c r="C172" s="12">
        <v>4852</v>
      </c>
      <c r="D172" s="12">
        <f t="shared" si="3"/>
        <v>6.0129101215857972E-6</v>
      </c>
    </row>
    <row r="173" spans="2:4" ht="40.5" customHeight="1" x14ac:dyDescent="0.25">
      <c r="B173" s="15" t="s">
        <v>163</v>
      </c>
      <c r="C173" s="12">
        <v>48955</v>
      </c>
      <c r="D173" s="12">
        <f t="shared" si="3"/>
        <v>6.0668181162867411E-5</v>
      </c>
    </row>
    <row r="174" spans="2:4" ht="35.25" customHeight="1" x14ac:dyDescent="0.25">
      <c r="B174" s="15" t="s">
        <v>163</v>
      </c>
      <c r="C174" s="12">
        <v>22400</v>
      </c>
      <c r="D174" s="12">
        <f t="shared" si="3"/>
        <v>2.7759519110371364E-5</v>
      </c>
    </row>
    <row r="175" spans="2:4" ht="23.25" customHeight="1" x14ac:dyDescent="0.25">
      <c r="B175" s="15" t="s">
        <v>164</v>
      </c>
      <c r="C175" s="12">
        <v>61880</v>
      </c>
      <c r="D175" s="12">
        <f t="shared" si="3"/>
        <v>7.6685671542400886E-5</v>
      </c>
    </row>
    <row r="176" spans="2:4" ht="21.75" customHeight="1" x14ac:dyDescent="0.25">
      <c r="B176" s="15" t="s">
        <v>165</v>
      </c>
      <c r="C176" s="17">
        <v>140</v>
      </c>
      <c r="D176" s="12">
        <f t="shared" si="3"/>
        <v>1.7349699443982102E-7</v>
      </c>
    </row>
    <row r="177" spans="2:4" ht="21" customHeight="1" x14ac:dyDescent="0.25">
      <c r="B177" s="15" t="s">
        <v>166</v>
      </c>
      <c r="C177" s="12">
        <v>15838</v>
      </c>
      <c r="D177" s="12">
        <f t="shared" si="3"/>
        <v>1.9627467128127751E-5</v>
      </c>
    </row>
    <row r="178" spans="2:4" ht="26.25" customHeight="1" x14ac:dyDescent="0.25">
      <c r="B178" s="15" t="s">
        <v>167</v>
      </c>
      <c r="C178" s="12">
        <v>3511</v>
      </c>
      <c r="D178" s="12">
        <f t="shared" si="3"/>
        <v>4.3510567677015111E-6</v>
      </c>
    </row>
    <row r="179" spans="2:4" ht="20.25" customHeight="1" x14ac:dyDescent="0.25">
      <c r="B179" s="15" t="s">
        <v>168</v>
      </c>
      <c r="C179" s="12">
        <v>2472</v>
      </c>
      <c r="D179" s="12">
        <f t="shared" si="3"/>
        <v>3.0634612161088398E-6</v>
      </c>
    </row>
    <row r="180" spans="2:4" ht="31.5" customHeight="1" x14ac:dyDescent="0.25">
      <c r="B180" s="15" t="s">
        <v>169</v>
      </c>
      <c r="C180" s="12">
        <v>815994</v>
      </c>
      <c r="D180" s="12">
        <f t="shared" si="3"/>
        <v>1.0112321891494807E-3</v>
      </c>
    </row>
    <row r="181" spans="2:4" ht="18" customHeight="1" x14ac:dyDescent="0.25">
      <c r="B181" s="15" t="s">
        <v>170</v>
      </c>
      <c r="C181" s="12">
        <v>75649</v>
      </c>
      <c r="D181" s="12">
        <f t="shared" si="3"/>
        <v>9.3749100945557292E-5</v>
      </c>
    </row>
    <row r="182" spans="2:4" ht="17.25" customHeight="1" x14ac:dyDescent="0.25">
      <c r="B182" s="15" t="s">
        <v>171</v>
      </c>
      <c r="C182" s="12">
        <v>1082439</v>
      </c>
      <c r="D182" s="12">
        <f t="shared" si="3"/>
        <v>1.3414279511746101E-3</v>
      </c>
    </row>
    <row r="183" spans="2:4" ht="19.5" customHeight="1" x14ac:dyDescent="0.25">
      <c r="B183" s="15" t="s">
        <v>172</v>
      </c>
      <c r="C183" s="12">
        <v>816</v>
      </c>
      <c r="D183" s="12">
        <f t="shared" si="3"/>
        <v>1.0112396247349568E-6</v>
      </c>
    </row>
    <row r="184" spans="2:4" ht="25.5" customHeight="1" x14ac:dyDescent="0.25">
      <c r="B184" s="15" t="s">
        <v>173</v>
      </c>
      <c r="C184" s="12">
        <v>280113</v>
      </c>
      <c r="D184" s="12">
        <f t="shared" si="3"/>
        <v>3.471340257394399E-4</v>
      </c>
    </row>
    <row r="185" spans="2:4" ht="22.5" customHeight="1" x14ac:dyDescent="0.25">
      <c r="B185" s="15" t="s">
        <v>174</v>
      </c>
      <c r="C185" s="12">
        <v>44304</v>
      </c>
      <c r="D185" s="12">
        <f t="shared" si="3"/>
        <v>5.4904363154727361E-5</v>
      </c>
    </row>
    <row r="186" spans="2:4" ht="21.75" customHeight="1" x14ac:dyDescent="0.25">
      <c r="B186" s="15" t="s">
        <v>175</v>
      </c>
      <c r="C186" s="12">
        <v>41291</v>
      </c>
      <c r="D186" s="12">
        <f t="shared" si="3"/>
        <v>5.1170459981533209E-5</v>
      </c>
    </row>
    <row r="187" spans="2:4" s="2" customFormat="1" ht="21.75" customHeight="1" x14ac:dyDescent="0.25">
      <c r="B187" s="15" t="s">
        <v>176</v>
      </c>
      <c r="C187" s="12">
        <v>173602</v>
      </c>
      <c r="D187" s="12">
        <f t="shared" si="3"/>
        <v>2.1513875163387005E-4</v>
      </c>
    </row>
    <row r="188" spans="2:4" ht="24.75" customHeight="1" x14ac:dyDescent="0.25">
      <c r="B188" s="15" t="s">
        <v>177</v>
      </c>
      <c r="C188" s="12">
        <v>78156</v>
      </c>
      <c r="D188" s="12">
        <f t="shared" si="3"/>
        <v>9.6855936410276082E-5</v>
      </c>
    </row>
    <row r="189" spans="2:4" ht="25.5" customHeight="1" x14ac:dyDescent="0.25">
      <c r="B189" s="15" t="s">
        <v>178</v>
      </c>
      <c r="C189" s="12">
        <v>54</v>
      </c>
      <c r="D189" s="12">
        <f t="shared" si="3"/>
        <v>6.6920269283930966E-8</v>
      </c>
    </row>
    <row r="190" spans="2:4" ht="17.25" customHeight="1" x14ac:dyDescent="0.25">
      <c r="B190" s="24" t="s">
        <v>179</v>
      </c>
      <c r="C190" s="12">
        <v>322</v>
      </c>
      <c r="D190" s="12">
        <f t="shared" si="3"/>
        <v>3.9904308721158833E-7</v>
      </c>
    </row>
    <row r="191" spans="2:4" ht="26.25" customHeight="1" x14ac:dyDescent="0.25">
      <c r="B191" s="15" t="s">
        <v>180</v>
      </c>
      <c r="C191" s="12">
        <v>567136</v>
      </c>
      <c r="D191" s="12">
        <f t="shared" si="3"/>
        <v>7.0283136741873097E-4</v>
      </c>
    </row>
    <row r="192" spans="2:4" ht="26.25" customHeight="1" x14ac:dyDescent="0.25">
      <c r="B192" s="15" t="s">
        <v>181</v>
      </c>
      <c r="C192" s="12">
        <v>318321</v>
      </c>
      <c r="D192" s="12">
        <f t="shared" si="3"/>
        <v>3.9448383405055903E-4</v>
      </c>
    </row>
    <row r="193" spans="2:4" ht="26.25" customHeight="1" x14ac:dyDescent="0.25">
      <c r="B193" s="15" t="s">
        <v>182</v>
      </c>
      <c r="C193" s="12">
        <v>79486</v>
      </c>
      <c r="D193" s="12">
        <f t="shared" si="3"/>
        <v>9.850415785745438E-5</v>
      </c>
    </row>
    <row r="194" spans="2:4" ht="26.25" customHeight="1" x14ac:dyDescent="0.25">
      <c r="B194" s="15" t="s">
        <v>183</v>
      </c>
      <c r="C194" s="12">
        <v>57978</v>
      </c>
      <c r="D194" s="12">
        <f t="shared" si="3"/>
        <v>7.1850062454513876E-5</v>
      </c>
    </row>
    <row r="195" spans="2:4" ht="15.75" customHeight="1" x14ac:dyDescent="0.25">
      <c r="B195" s="15" t="s">
        <v>184</v>
      </c>
      <c r="C195" s="12">
        <v>1260</v>
      </c>
      <c r="D195" s="12">
        <f t="shared" si="3"/>
        <v>1.5614729499583892E-6</v>
      </c>
    </row>
    <row r="196" spans="2:4" ht="27.75" customHeight="1" x14ac:dyDescent="0.25">
      <c r="B196" s="15" t="s">
        <v>185</v>
      </c>
      <c r="C196" s="12">
        <v>44098</v>
      </c>
      <c r="D196" s="12">
        <f t="shared" si="3"/>
        <v>5.4649074720051623E-5</v>
      </c>
    </row>
    <row r="197" spans="2:4" ht="26.25" customHeight="1" x14ac:dyDescent="0.25">
      <c r="B197" s="15" t="s">
        <v>186</v>
      </c>
      <c r="C197" s="12">
        <v>127099</v>
      </c>
      <c r="D197" s="12">
        <f t="shared" si="3"/>
        <v>1.575092464021915E-4</v>
      </c>
    </row>
    <row r="198" spans="2:4" ht="15" customHeight="1" x14ac:dyDescent="0.25">
      <c r="B198" s="15" t="s">
        <v>187</v>
      </c>
      <c r="C198" s="12">
        <v>226336</v>
      </c>
      <c r="D198" s="12">
        <f t="shared" si="3"/>
        <v>2.8049011238236664E-4</v>
      </c>
    </row>
    <row r="199" spans="2:4" s="2" customFormat="1" ht="28.5" customHeight="1" x14ac:dyDescent="0.25">
      <c r="B199" s="15" t="s">
        <v>188</v>
      </c>
      <c r="C199" s="17">
        <v>4092</v>
      </c>
      <c r="D199" s="12">
        <f t="shared" si="3"/>
        <v>5.0710692946267682E-6</v>
      </c>
    </row>
    <row r="200" spans="2:4" ht="15" customHeight="1" x14ac:dyDescent="0.25">
      <c r="B200" s="15" t="s">
        <v>189</v>
      </c>
      <c r="C200" s="12">
        <v>4368</v>
      </c>
      <c r="D200" s="12">
        <f t="shared" si="3"/>
        <v>5.4131062265224154E-6</v>
      </c>
    </row>
    <row r="201" spans="2:4" ht="15" customHeight="1" x14ac:dyDescent="0.25">
      <c r="B201" s="15" t="s">
        <v>190</v>
      </c>
      <c r="C201" s="12">
        <v>363389</v>
      </c>
      <c r="D201" s="12">
        <f t="shared" si="3"/>
        <v>4.5033499508922943E-4</v>
      </c>
    </row>
    <row r="202" spans="2:4" s="2" customFormat="1" ht="28.5" customHeight="1" x14ac:dyDescent="0.25">
      <c r="B202" s="15" t="s">
        <v>191</v>
      </c>
      <c r="C202" s="12">
        <v>2106</v>
      </c>
      <c r="D202" s="12">
        <f t="shared" ref="D202:D265" si="4">C202*$D$8/$C$8</f>
        <v>2.6098905020733076E-6</v>
      </c>
    </row>
    <row r="203" spans="2:4" ht="27" customHeight="1" x14ac:dyDescent="0.25">
      <c r="B203" s="15" t="s">
        <v>192</v>
      </c>
      <c r="C203" s="12">
        <v>13210</v>
      </c>
      <c r="D203" s="12">
        <f t="shared" si="4"/>
        <v>1.637068068964311E-5</v>
      </c>
    </row>
    <row r="204" spans="2:4" s="2" customFormat="1" ht="15" customHeight="1" x14ac:dyDescent="0.25">
      <c r="B204" s="15" t="s">
        <v>193</v>
      </c>
      <c r="C204" s="12">
        <v>457737</v>
      </c>
      <c r="D204" s="12">
        <f t="shared" si="4"/>
        <v>5.6725709817071683E-4</v>
      </c>
    </row>
    <row r="205" spans="2:4" ht="15" customHeight="1" x14ac:dyDescent="0.25">
      <c r="B205" s="15" t="s">
        <v>194</v>
      </c>
      <c r="C205" s="12">
        <v>14955</v>
      </c>
      <c r="D205" s="12">
        <f t="shared" si="4"/>
        <v>1.8533196798910881E-5</v>
      </c>
    </row>
    <row r="206" spans="2:4" ht="27.75" customHeight="1" x14ac:dyDescent="0.25">
      <c r="B206" s="15" t="s">
        <v>195</v>
      </c>
      <c r="C206" s="12">
        <v>11341</v>
      </c>
      <c r="D206" s="12">
        <f t="shared" si="4"/>
        <v>1.4054495813871501E-5</v>
      </c>
    </row>
    <row r="207" spans="2:4" ht="33" customHeight="1" x14ac:dyDescent="0.25">
      <c r="B207" s="15" t="s">
        <v>196</v>
      </c>
      <c r="C207" s="12">
        <v>147464</v>
      </c>
      <c r="D207" s="12">
        <f t="shared" si="4"/>
        <v>1.8274686277195548E-4</v>
      </c>
    </row>
    <row r="208" spans="2:4" ht="17.25" customHeight="1" x14ac:dyDescent="0.25">
      <c r="B208" s="13" t="s">
        <v>197</v>
      </c>
      <c r="C208" s="14">
        <f>SUM(C209)</f>
        <v>576606</v>
      </c>
      <c r="D208" s="7">
        <f t="shared" si="4"/>
        <v>7.1456719982833882E-4</v>
      </c>
    </row>
    <row r="209" spans="2:4" ht="15" customHeight="1" x14ac:dyDescent="0.25">
      <c r="B209" s="15" t="s">
        <v>198</v>
      </c>
      <c r="C209" s="12">
        <v>576606</v>
      </c>
      <c r="D209" s="12">
        <f t="shared" si="4"/>
        <v>7.1456719982833882E-4</v>
      </c>
    </row>
    <row r="210" spans="2:4" ht="18" customHeight="1" x14ac:dyDescent="0.25">
      <c r="B210" s="26" t="s">
        <v>199</v>
      </c>
      <c r="C210" s="7">
        <f>C211+C228+C234+C256+C269+C267+C279</f>
        <v>57975845.110000007</v>
      </c>
      <c r="D210" s="7">
        <f t="shared" si="4"/>
        <v>7.1847391976382832E-2</v>
      </c>
    </row>
    <row r="211" spans="2:4" s="2" customFormat="1" ht="20.25" customHeight="1" x14ac:dyDescent="0.25">
      <c r="B211" s="13" t="s">
        <v>200</v>
      </c>
      <c r="C211" s="14">
        <f>SUM(C212:C227)</f>
        <v>1922893</v>
      </c>
      <c r="D211" s="7">
        <f t="shared" si="4"/>
        <v>2.3829725437812198E-3</v>
      </c>
    </row>
    <row r="212" spans="2:4" s="2" customFormat="1" ht="37.5" customHeight="1" x14ac:dyDescent="0.25">
      <c r="B212" s="18" t="s">
        <v>201</v>
      </c>
      <c r="C212" s="12">
        <v>730</v>
      </c>
      <c r="D212" s="12">
        <f t="shared" si="4"/>
        <v>9.0466289957906675E-7</v>
      </c>
    </row>
    <row r="213" spans="2:4" ht="29.25" customHeight="1" x14ac:dyDescent="0.25">
      <c r="B213" s="15" t="s">
        <v>202</v>
      </c>
      <c r="C213" s="17">
        <v>0</v>
      </c>
      <c r="D213" s="12">
        <v>9.0466289957906675E-7</v>
      </c>
    </row>
    <row r="214" spans="2:4" ht="29.25" customHeight="1" x14ac:dyDescent="0.25">
      <c r="B214" s="15" t="s">
        <v>203</v>
      </c>
      <c r="C214" s="17">
        <v>0</v>
      </c>
      <c r="D214" s="12">
        <v>9.0466289957906675E-7</v>
      </c>
    </row>
    <row r="215" spans="2:4" ht="30.75" customHeight="1" x14ac:dyDescent="0.25">
      <c r="B215" s="15" t="s">
        <v>204</v>
      </c>
      <c r="C215" s="17">
        <v>0</v>
      </c>
      <c r="D215" s="12">
        <v>9.0466289957906675E-7</v>
      </c>
    </row>
    <row r="216" spans="2:4" ht="18.75" customHeight="1" x14ac:dyDescent="0.25">
      <c r="B216" s="15" t="s">
        <v>205</v>
      </c>
      <c r="C216" s="12">
        <v>67344</v>
      </c>
      <c r="D216" s="12">
        <f t="shared" si="4"/>
        <v>8.3457011382537908E-5</v>
      </c>
    </row>
    <row r="217" spans="2:4" ht="42.75" customHeight="1" x14ac:dyDescent="0.25">
      <c r="B217" s="15" t="s">
        <v>206</v>
      </c>
      <c r="C217" s="12">
        <v>40528</v>
      </c>
      <c r="D217" s="12">
        <f t="shared" si="4"/>
        <v>5.0224901361836189E-5</v>
      </c>
    </row>
    <row r="218" spans="2:4" s="2" customFormat="1" ht="42.75" customHeight="1" x14ac:dyDescent="0.25">
      <c r="B218" s="15" t="s">
        <v>207</v>
      </c>
      <c r="C218" s="12">
        <v>189126</v>
      </c>
      <c r="D218" s="12">
        <f t="shared" si="4"/>
        <v>2.343770897887542E-4</v>
      </c>
    </row>
    <row r="219" spans="2:4" ht="27.75" customHeight="1" x14ac:dyDescent="0.25">
      <c r="B219" s="15" t="s">
        <v>208</v>
      </c>
      <c r="C219" s="17">
        <v>0</v>
      </c>
      <c r="D219" s="12">
        <v>9.0466289957906675E-7</v>
      </c>
    </row>
    <row r="220" spans="2:4" ht="30" customHeight="1" x14ac:dyDescent="0.25">
      <c r="B220" s="15" t="s">
        <v>209</v>
      </c>
      <c r="C220" s="12">
        <v>31828</v>
      </c>
      <c r="D220" s="12">
        <f t="shared" si="4"/>
        <v>3.944330242164731E-5</v>
      </c>
    </row>
    <row r="221" spans="2:4" ht="30" customHeight="1" x14ac:dyDescent="0.25">
      <c r="B221" s="15" t="s">
        <v>210</v>
      </c>
      <c r="C221" s="12">
        <v>889675</v>
      </c>
      <c r="D221" s="12">
        <f t="shared" si="4"/>
        <v>1.1025424180589125E-3</v>
      </c>
    </row>
    <row r="222" spans="2:4" ht="35.25" customHeight="1" x14ac:dyDescent="0.25">
      <c r="B222" s="15" t="s">
        <v>211</v>
      </c>
      <c r="C222" s="12">
        <v>8148</v>
      </c>
      <c r="D222" s="12">
        <f t="shared" si="4"/>
        <v>1.0097525076397584E-5</v>
      </c>
    </row>
    <row r="223" spans="2:4" ht="31.5" customHeight="1" x14ac:dyDescent="0.25">
      <c r="B223" s="15" t="s">
        <v>212</v>
      </c>
      <c r="C223" s="12">
        <v>33950</v>
      </c>
      <c r="D223" s="12">
        <f t="shared" si="4"/>
        <v>4.2073021151656593E-5</v>
      </c>
    </row>
    <row r="224" spans="2:4" s="2" customFormat="1" ht="30.75" customHeight="1" x14ac:dyDescent="0.25">
      <c r="B224" s="15" t="s">
        <v>213</v>
      </c>
      <c r="C224" s="12">
        <v>37817</v>
      </c>
      <c r="D224" s="12">
        <f t="shared" si="4"/>
        <v>4.686525599093365E-5</v>
      </c>
    </row>
    <row r="225" spans="2:4" ht="30.75" customHeight="1" x14ac:dyDescent="0.25">
      <c r="B225" s="15" t="s">
        <v>214</v>
      </c>
      <c r="C225" s="17">
        <v>609</v>
      </c>
      <c r="D225" s="12">
        <f t="shared" si="4"/>
        <v>7.5471192581322141E-7</v>
      </c>
    </row>
    <row r="226" spans="2:4" ht="15" customHeight="1" x14ac:dyDescent="0.25">
      <c r="B226" s="15" t="s">
        <v>215</v>
      </c>
      <c r="C226" s="17">
        <v>0</v>
      </c>
      <c r="D226" s="12">
        <v>9.0466289957906675E-7</v>
      </c>
    </row>
    <row r="227" spans="2:4" ht="24.75" customHeight="1" x14ac:dyDescent="0.25">
      <c r="B227" s="15" t="s">
        <v>216</v>
      </c>
      <c r="C227" s="12">
        <v>623138</v>
      </c>
      <c r="D227" s="12">
        <f t="shared" si="4"/>
        <v>7.7223264372315136E-4</v>
      </c>
    </row>
    <row r="228" spans="2:4" ht="15" customHeight="1" x14ac:dyDescent="0.25">
      <c r="B228" s="13" t="s">
        <v>217</v>
      </c>
      <c r="C228" s="14">
        <f>SUM(C229:C233)</f>
        <v>15291239</v>
      </c>
      <c r="D228" s="7">
        <f t="shared" si="4"/>
        <v>1.8949885769721245E-2</v>
      </c>
    </row>
    <row r="229" spans="2:4" ht="17.25" customHeight="1" x14ac:dyDescent="0.25">
      <c r="B229" s="15" t="s">
        <v>218</v>
      </c>
      <c r="C229" s="12">
        <v>217120</v>
      </c>
      <c r="D229" s="12">
        <f t="shared" si="4"/>
        <v>2.6906905309124243E-4</v>
      </c>
    </row>
    <row r="230" spans="2:4" ht="18.75" customHeight="1" x14ac:dyDescent="0.25">
      <c r="B230" s="24" t="s">
        <v>219</v>
      </c>
      <c r="C230" s="12">
        <v>600</v>
      </c>
      <c r="D230" s="12">
        <f t="shared" si="4"/>
        <v>7.4355854759923297E-7</v>
      </c>
    </row>
    <row r="231" spans="2:4" ht="26.25" customHeight="1" x14ac:dyDescent="0.25">
      <c r="B231" s="15" t="s">
        <v>220</v>
      </c>
      <c r="C231" s="12">
        <v>5272488</v>
      </c>
      <c r="D231" s="12">
        <f t="shared" si="4"/>
        <v>6.5340058658573076E-3</v>
      </c>
    </row>
    <row r="232" spans="2:4" ht="26.25" customHeight="1" x14ac:dyDescent="0.25">
      <c r="B232" s="15" t="s">
        <v>221</v>
      </c>
      <c r="C232" s="12">
        <v>9791210</v>
      </c>
      <c r="D232" s="12">
        <f t="shared" si="4"/>
        <v>1.2133896478065143E-2</v>
      </c>
    </row>
    <row r="233" spans="2:4" ht="17.25" customHeight="1" x14ac:dyDescent="0.25">
      <c r="B233" s="15" t="s">
        <v>222</v>
      </c>
      <c r="C233" s="12">
        <v>9821</v>
      </c>
      <c r="D233" s="12">
        <f t="shared" si="4"/>
        <v>1.2170814159953445E-5</v>
      </c>
    </row>
    <row r="234" spans="2:4" ht="15" customHeight="1" x14ac:dyDescent="0.25">
      <c r="B234" s="13" t="s">
        <v>223</v>
      </c>
      <c r="C234" s="14">
        <f>SUM(C235:C255)</f>
        <v>95732053.010000005</v>
      </c>
      <c r="D234" s="7">
        <f t="shared" si="4"/>
        <v>0.11863731049134729</v>
      </c>
    </row>
    <row r="235" spans="2:4" ht="15" customHeight="1" x14ac:dyDescent="0.25">
      <c r="B235" s="15" t="s">
        <v>224</v>
      </c>
      <c r="C235" s="12">
        <v>25356</v>
      </c>
      <c r="D235" s="12">
        <f t="shared" si="4"/>
        <v>3.1422784221543585E-5</v>
      </c>
    </row>
    <row r="236" spans="2:4" ht="15" customHeight="1" x14ac:dyDescent="0.25">
      <c r="B236" s="15" t="s">
        <v>225</v>
      </c>
      <c r="C236" s="12">
        <v>1174414</v>
      </c>
      <c r="D236" s="12">
        <f t="shared" si="4"/>
        <v>1.4554092802003425E-3</v>
      </c>
    </row>
    <row r="237" spans="2:4" ht="15" customHeight="1" x14ac:dyDescent="0.25">
      <c r="B237" s="15" t="s">
        <v>226</v>
      </c>
      <c r="C237" s="12">
        <v>102100.5</v>
      </c>
      <c r="D237" s="12">
        <f t="shared" si="4"/>
        <v>1.2652949914859248E-4</v>
      </c>
    </row>
    <row r="238" spans="2:4" ht="15" customHeight="1" x14ac:dyDescent="0.25">
      <c r="B238" s="15" t="s">
        <v>227</v>
      </c>
      <c r="C238" s="12">
        <v>435.91</v>
      </c>
      <c r="D238" s="12">
        <f t="shared" si="4"/>
        <v>5.4020767747330267E-7</v>
      </c>
    </row>
    <row r="239" spans="2:4" ht="27.75" customHeight="1" x14ac:dyDescent="0.25">
      <c r="B239" s="15" t="s">
        <v>228</v>
      </c>
      <c r="C239" s="12">
        <v>9334255.3000000007</v>
      </c>
      <c r="D239" s="12">
        <f t="shared" si="4"/>
        <v>1.1567608856314072E-2</v>
      </c>
    </row>
    <row r="240" spans="2:4" ht="15" customHeight="1" x14ac:dyDescent="0.25">
      <c r="B240" s="15" t="s">
        <v>229</v>
      </c>
      <c r="C240" s="12">
        <v>104580</v>
      </c>
      <c r="D240" s="12">
        <f t="shared" si="4"/>
        <v>1.296022548465463E-4</v>
      </c>
    </row>
    <row r="241" spans="2:4" ht="15" customHeight="1" x14ac:dyDescent="0.25">
      <c r="B241" s="15" t="s">
        <v>230</v>
      </c>
      <c r="C241" s="12">
        <v>4503478.5</v>
      </c>
      <c r="D241" s="12">
        <f t="shared" si="4"/>
        <v>5.5809998876739531E-3</v>
      </c>
    </row>
    <row r="242" spans="2:4" ht="15" customHeight="1" x14ac:dyDescent="0.25">
      <c r="B242" s="15" t="s">
        <v>231</v>
      </c>
      <c r="C242" s="12">
        <v>2439746.7999999998</v>
      </c>
      <c r="D242" s="12">
        <f t="shared" si="4"/>
        <v>3.0234909785297934E-3</v>
      </c>
    </row>
    <row r="243" spans="2:4" ht="25.5" customHeight="1" x14ac:dyDescent="0.25">
      <c r="B243" s="15" t="s">
        <v>232</v>
      </c>
      <c r="C243" s="12">
        <v>586390</v>
      </c>
      <c r="D243" s="12">
        <f t="shared" si="4"/>
        <v>7.2669216121119037E-4</v>
      </c>
    </row>
    <row r="244" spans="2:4" s="2" customFormat="1" ht="25.5" customHeight="1" x14ac:dyDescent="0.25">
      <c r="B244" s="15" t="s">
        <v>233</v>
      </c>
      <c r="C244" s="12">
        <v>58368221</v>
      </c>
      <c r="D244" s="12">
        <f t="shared" si="4"/>
        <v>7.2333649387851751E-2</v>
      </c>
    </row>
    <row r="245" spans="2:4" ht="25.5" customHeight="1" x14ac:dyDescent="0.25">
      <c r="B245" s="15" t="s">
        <v>233</v>
      </c>
      <c r="C245" s="12">
        <v>10810</v>
      </c>
      <c r="D245" s="12">
        <f t="shared" si="4"/>
        <v>1.339644649924618E-5</v>
      </c>
    </row>
    <row r="246" spans="2:4" ht="25.5" customHeight="1" x14ac:dyDescent="0.25">
      <c r="B246" s="15" t="s">
        <v>234</v>
      </c>
      <c r="C246" s="12">
        <v>6044</v>
      </c>
      <c r="D246" s="12">
        <f t="shared" si="4"/>
        <v>7.4901131028162729E-6</v>
      </c>
    </row>
    <row r="247" spans="2:4" ht="14.25" customHeight="1" x14ac:dyDescent="0.25">
      <c r="B247" s="15" t="s">
        <v>235</v>
      </c>
      <c r="C247" s="12">
        <v>138397</v>
      </c>
      <c r="D247" s="12">
        <f t="shared" si="4"/>
        <v>1.7151045385348506E-4</v>
      </c>
    </row>
    <row r="248" spans="2:4" ht="16.5" customHeight="1" x14ac:dyDescent="0.25">
      <c r="B248" s="15" t="s">
        <v>236</v>
      </c>
      <c r="C248" s="12">
        <v>178891</v>
      </c>
      <c r="D248" s="12">
        <f t="shared" si="4"/>
        <v>2.216932202309573E-4</v>
      </c>
    </row>
    <row r="249" spans="2:4" ht="18" customHeight="1" x14ac:dyDescent="0.25">
      <c r="B249" s="15" t="s">
        <v>237</v>
      </c>
      <c r="C249" s="12">
        <v>643307</v>
      </c>
      <c r="D249" s="12">
        <f t="shared" si="4"/>
        <v>7.9722736430069959E-4</v>
      </c>
    </row>
    <row r="250" spans="2:4" ht="21.75" customHeight="1" x14ac:dyDescent="0.25">
      <c r="B250" s="15" t="s">
        <v>238</v>
      </c>
      <c r="C250" s="12">
        <v>1772436</v>
      </c>
      <c r="D250" s="12">
        <f t="shared" si="4"/>
        <v>2.1965165631209899E-3</v>
      </c>
    </row>
    <row r="251" spans="2:4" ht="25.5" customHeight="1" x14ac:dyDescent="0.25">
      <c r="B251" s="15" t="s">
        <v>239</v>
      </c>
      <c r="C251" s="12">
        <v>15559254</v>
      </c>
      <c r="D251" s="12">
        <f t="shared" si="4"/>
        <v>1.9282027176612593E-2</v>
      </c>
    </row>
    <row r="252" spans="2:4" ht="16.5" customHeight="1" x14ac:dyDescent="0.25">
      <c r="B252" s="15" t="s">
        <v>240</v>
      </c>
      <c r="C252" s="12">
        <v>513730</v>
      </c>
      <c r="D252" s="12">
        <f t="shared" si="4"/>
        <v>6.3664722109692316E-4</v>
      </c>
    </row>
    <row r="253" spans="2:4" s="2" customFormat="1" ht="30.75" customHeight="1" x14ac:dyDescent="0.25">
      <c r="B253" s="15" t="s">
        <v>241</v>
      </c>
      <c r="C253" s="17">
        <v>0</v>
      </c>
      <c r="D253" s="12">
        <v>6.3664722109692316E-4</v>
      </c>
    </row>
    <row r="254" spans="2:4" ht="30.75" customHeight="1" x14ac:dyDescent="0.25">
      <c r="B254" s="15" t="s">
        <v>242</v>
      </c>
      <c r="C254" s="12">
        <v>266132</v>
      </c>
      <c r="D254" s="12">
        <f t="shared" si="4"/>
        <v>3.2980787231613176E-4</v>
      </c>
    </row>
    <row r="255" spans="2:4" ht="15" customHeight="1" x14ac:dyDescent="0.25">
      <c r="B255" s="15" t="s">
        <v>243</v>
      </c>
      <c r="C255" s="12">
        <v>4074</v>
      </c>
      <c r="D255" s="12">
        <f t="shared" si="4"/>
        <v>5.048762538198792E-6</v>
      </c>
    </row>
    <row r="256" spans="2:4" ht="15" customHeight="1" x14ac:dyDescent="0.25">
      <c r="B256" s="13" t="s">
        <v>244</v>
      </c>
      <c r="C256" s="14">
        <f>SUM(C257:C266)</f>
        <v>1454077.5</v>
      </c>
      <c r="D256" s="7">
        <f t="shared" si="4"/>
        <v>1.801986256661206E-3</v>
      </c>
    </row>
    <row r="257" spans="2:5" s="2" customFormat="1" ht="15" customHeight="1" x14ac:dyDescent="0.25">
      <c r="B257" s="15" t="s">
        <v>245</v>
      </c>
      <c r="C257" s="12">
        <v>1016904</v>
      </c>
      <c r="D257" s="12">
        <f t="shared" si="4"/>
        <v>1.2602127688130839E-3</v>
      </c>
    </row>
    <row r="258" spans="2:5" ht="38.25" customHeight="1" x14ac:dyDescent="0.25">
      <c r="B258" s="15" t="s">
        <v>246</v>
      </c>
      <c r="C258" s="12">
        <v>2565</v>
      </c>
      <c r="D258" s="12">
        <f t="shared" si="4"/>
        <v>3.1787127909867207E-6</v>
      </c>
    </row>
    <row r="259" spans="2:5" ht="19.5" customHeight="1" x14ac:dyDescent="0.25">
      <c r="B259" s="15" t="s">
        <v>247</v>
      </c>
      <c r="C259" s="12">
        <v>15242.5</v>
      </c>
      <c r="D259" s="12">
        <f t="shared" si="4"/>
        <v>1.8889485269635512E-5</v>
      </c>
    </row>
    <row r="260" spans="2:5" ht="32.25" customHeight="1" x14ac:dyDescent="0.25">
      <c r="B260" s="15" t="s">
        <v>248</v>
      </c>
      <c r="C260" s="12">
        <v>1641</v>
      </c>
      <c r="D260" s="12">
        <f t="shared" si="4"/>
        <v>2.0336326276839022E-6</v>
      </c>
    </row>
    <row r="261" spans="2:5" s="2" customFormat="1" ht="56.25" customHeight="1" x14ac:dyDescent="0.25">
      <c r="B261" s="15" t="s">
        <v>249</v>
      </c>
      <c r="C261" s="12">
        <v>102296</v>
      </c>
      <c r="D261" s="12">
        <f t="shared" si="4"/>
        <v>1.2677177530868522E-4</v>
      </c>
    </row>
    <row r="262" spans="2:5" ht="30" customHeight="1" x14ac:dyDescent="0.25">
      <c r="B262" s="15" t="s">
        <v>250</v>
      </c>
      <c r="C262" s="12">
        <v>30607</v>
      </c>
      <c r="D262" s="12">
        <f t="shared" si="4"/>
        <v>3.7930160777282869E-5</v>
      </c>
    </row>
    <row r="263" spans="2:5" s="2" customFormat="1" ht="15" customHeight="1" x14ac:dyDescent="0.25">
      <c r="B263" s="15" t="s">
        <v>251</v>
      </c>
      <c r="C263" s="12">
        <v>7315</v>
      </c>
      <c r="D263" s="12">
        <f t="shared" si="4"/>
        <v>9.0652179594806477E-6</v>
      </c>
    </row>
    <row r="264" spans="2:5" ht="39" customHeight="1" x14ac:dyDescent="0.25">
      <c r="B264" s="15" t="s">
        <v>252</v>
      </c>
      <c r="C264" s="12">
        <v>84090</v>
      </c>
      <c r="D264" s="12">
        <f t="shared" si="4"/>
        <v>1.0420973044603249E-4</v>
      </c>
    </row>
    <row r="265" spans="2:5" s="2" customFormat="1" ht="30.75" customHeight="1" x14ac:dyDescent="0.25">
      <c r="B265" s="15" t="s">
        <v>253</v>
      </c>
      <c r="C265" s="12">
        <v>193219</v>
      </c>
      <c r="D265" s="12">
        <f t="shared" si="4"/>
        <v>2.3944939834762697E-4</v>
      </c>
    </row>
    <row r="266" spans="2:5" ht="30" customHeight="1" x14ac:dyDescent="0.25">
      <c r="B266" s="15" t="s">
        <v>254</v>
      </c>
      <c r="C266" s="12">
        <v>198</v>
      </c>
      <c r="D266" s="12">
        <f t="shared" ref="D266:D328" si="5">C266*$D$8/$C$8</f>
        <v>2.4537432070774688E-7</v>
      </c>
    </row>
    <row r="267" spans="2:5" ht="15" customHeight="1" x14ac:dyDescent="0.25">
      <c r="B267" s="13" t="s">
        <v>255</v>
      </c>
      <c r="C267" s="14">
        <f>SUM(C268)</f>
        <v>-60153988.399999999</v>
      </c>
      <c r="D267" s="7">
        <f t="shared" si="5"/>
        <v>-7.4546687078341847E-2</v>
      </c>
    </row>
    <row r="268" spans="2:5" ht="27" customHeight="1" x14ac:dyDescent="0.25">
      <c r="B268" s="18" t="s">
        <v>256</v>
      </c>
      <c r="C268" s="12">
        <v>-60153988.399999999</v>
      </c>
      <c r="D268" s="12">
        <f t="shared" si="5"/>
        <v>-7.4546687078341847E-2</v>
      </c>
    </row>
    <row r="269" spans="2:5" s="2" customFormat="1" ht="15" customHeight="1" x14ac:dyDescent="0.25">
      <c r="B269" s="13" t="s">
        <v>199</v>
      </c>
      <c r="C269" s="14">
        <f>SUM(C270:C278)</f>
        <v>3646166</v>
      </c>
      <c r="D269" s="7">
        <f t="shared" si="5"/>
        <v>4.5185631587761742E-3</v>
      </c>
      <c r="E269" s="3"/>
    </row>
    <row r="270" spans="2:5" s="2" customFormat="1" ht="15" customHeight="1" x14ac:dyDescent="0.25">
      <c r="B270" s="15" t="s">
        <v>257</v>
      </c>
      <c r="C270" s="12">
        <v>3040200</v>
      </c>
      <c r="D270" s="12">
        <f t="shared" si="5"/>
        <v>3.7676111606853133E-3</v>
      </c>
    </row>
    <row r="271" spans="2:5" s="2" customFormat="1" ht="39.75" customHeight="1" x14ac:dyDescent="0.25">
      <c r="B271" s="15" t="s">
        <v>258</v>
      </c>
      <c r="C271" s="12">
        <v>22403</v>
      </c>
      <c r="D271" s="12">
        <f t="shared" si="5"/>
        <v>2.7763236903109358E-5</v>
      </c>
    </row>
    <row r="272" spans="2:5" s="2" customFormat="1" ht="31.5" customHeight="1" x14ac:dyDescent="0.25">
      <c r="B272" s="15" t="s">
        <v>259</v>
      </c>
      <c r="C272" s="12">
        <v>3644</v>
      </c>
      <c r="D272" s="12">
        <f t="shared" si="5"/>
        <v>4.5158789124193414E-6</v>
      </c>
    </row>
    <row r="273" spans="2:5" s="2" customFormat="1" ht="30" customHeight="1" x14ac:dyDescent="0.25">
      <c r="B273" s="15" t="s">
        <v>260</v>
      </c>
      <c r="C273" s="12">
        <v>320496</v>
      </c>
      <c r="D273" s="12">
        <f t="shared" si="5"/>
        <v>3.9717923378560627E-4</v>
      </c>
    </row>
    <row r="274" spans="2:5" ht="39.75" customHeight="1" x14ac:dyDescent="0.25">
      <c r="B274" s="15" t="s">
        <v>261</v>
      </c>
      <c r="C274" s="17">
        <v>0</v>
      </c>
      <c r="D274" s="12">
        <v>3.9717923378560627E-4</v>
      </c>
      <c r="E274" s="2"/>
    </row>
    <row r="275" spans="2:5" ht="39.75" customHeight="1" x14ac:dyDescent="0.25">
      <c r="B275" s="15" t="s">
        <v>262</v>
      </c>
      <c r="C275" s="12">
        <v>68251</v>
      </c>
      <c r="D275" s="12">
        <f t="shared" si="5"/>
        <v>8.4581024053658746E-5</v>
      </c>
      <c r="E275" s="2"/>
    </row>
    <row r="276" spans="2:5" s="2" customFormat="1" ht="39.75" customHeight="1" x14ac:dyDescent="0.25">
      <c r="B276" s="15" t="s">
        <v>263</v>
      </c>
      <c r="C276" s="12">
        <v>163980</v>
      </c>
      <c r="D276" s="12">
        <f t="shared" si="5"/>
        <v>2.0321455105887037E-4</v>
      </c>
    </row>
    <row r="277" spans="2:5" ht="23.25" customHeight="1" x14ac:dyDescent="0.25">
      <c r="B277" s="15" t="s">
        <v>264</v>
      </c>
      <c r="C277" s="12">
        <v>17688</v>
      </c>
      <c r="D277" s="12">
        <f t="shared" si="5"/>
        <v>2.1920105983225387E-5</v>
      </c>
      <c r="E277" s="2"/>
    </row>
    <row r="278" spans="2:5" ht="16.5" customHeight="1" x14ac:dyDescent="0.25">
      <c r="B278" s="15" t="s">
        <v>265</v>
      </c>
      <c r="C278" s="12">
        <v>9504</v>
      </c>
      <c r="D278" s="12">
        <f t="shared" si="5"/>
        <v>1.177796739397185E-5</v>
      </c>
      <c r="E278" s="2"/>
    </row>
    <row r="279" spans="2:5" s="2" customFormat="1" ht="15" customHeight="1" x14ac:dyDescent="0.25">
      <c r="B279" s="13" t="s">
        <v>266</v>
      </c>
      <c r="C279" s="14">
        <f>SUM(C280)</f>
        <v>83405</v>
      </c>
      <c r="D279" s="7">
        <f t="shared" si="5"/>
        <v>1.0336083443752336E-4</v>
      </c>
    </row>
    <row r="280" spans="2:5" s="2" customFormat="1" ht="15" customHeight="1" x14ac:dyDescent="0.25">
      <c r="B280" s="15" t="s">
        <v>267</v>
      </c>
      <c r="C280" s="12">
        <v>83405</v>
      </c>
      <c r="D280" s="12">
        <f t="shared" si="5"/>
        <v>1.0336083443752336E-4</v>
      </c>
    </row>
    <row r="281" spans="2:5" ht="15" customHeight="1" x14ac:dyDescent="0.25">
      <c r="B281" s="13" t="s">
        <v>268</v>
      </c>
      <c r="C281" s="14">
        <f>SUM(C282:C286)</f>
        <v>35147113.960000001</v>
      </c>
      <c r="D281" s="7">
        <f t="shared" si="5"/>
        <v>4.3556561680670541E-2</v>
      </c>
      <c r="E281" s="2"/>
    </row>
    <row r="282" spans="2:5" ht="15" customHeight="1" x14ac:dyDescent="0.25">
      <c r="B282" s="15" t="s">
        <v>269</v>
      </c>
      <c r="C282" s="12">
        <v>29810487.77</v>
      </c>
      <c r="D282" s="12">
        <f t="shared" si="5"/>
        <v>3.6943071649143157E-2</v>
      </c>
      <c r="E282" s="2"/>
    </row>
    <row r="283" spans="2:5" ht="38.25" customHeight="1" x14ac:dyDescent="0.25">
      <c r="B283" s="15" t="s">
        <v>270</v>
      </c>
      <c r="C283" s="12">
        <v>-18052.41</v>
      </c>
      <c r="D283" s="12">
        <f t="shared" si="5"/>
        <v>-2.2371706267109781E-5</v>
      </c>
      <c r="E283" s="2"/>
    </row>
    <row r="284" spans="2:5" s="2" customFormat="1" ht="38.25" customHeight="1" x14ac:dyDescent="0.25">
      <c r="B284" s="15" t="s">
        <v>271</v>
      </c>
      <c r="C284" s="12">
        <v>-187498.95</v>
      </c>
      <c r="D284" s="12">
        <f t="shared" si="5"/>
        <v>-2.3236074489730199E-4</v>
      </c>
    </row>
    <row r="285" spans="2:5" ht="15" customHeight="1" x14ac:dyDescent="0.25">
      <c r="B285" s="15" t="s">
        <v>272</v>
      </c>
      <c r="C285" s="12">
        <v>5559436.2300000004</v>
      </c>
      <c r="D285" s="12">
        <f t="shared" si="5"/>
        <v>6.8896105477489252E-3</v>
      </c>
      <c r="E285" s="2"/>
    </row>
    <row r="286" spans="2:5" ht="15" customHeight="1" x14ac:dyDescent="0.25">
      <c r="B286" s="15" t="s">
        <v>273</v>
      </c>
      <c r="C286" s="12">
        <v>-17258.68</v>
      </c>
      <c r="D286" s="12">
        <f t="shared" si="5"/>
        <v>-2.1388065057133216E-5</v>
      </c>
      <c r="E286" s="2"/>
    </row>
    <row r="287" spans="2:5" s="2" customFormat="1" ht="15" customHeight="1" x14ac:dyDescent="0.25">
      <c r="B287" s="13" t="s">
        <v>274</v>
      </c>
      <c r="C287" s="14">
        <f>SUM(C288)</f>
        <v>198288203.06000003</v>
      </c>
      <c r="D287" s="7">
        <f t="shared" si="5"/>
        <v>0.24573148045559234</v>
      </c>
    </row>
    <row r="288" spans="2:5" ht="15" customHeight="1" x14ac:dyDescent="0.25">
      <c r="B288" s="13" t="s">
        <v>275</v>
      </c>
      <c r="C288" s="14">
        <f>+C289</f>
        <v>198288203.06000003</v>
      </c>
      <c r="D288" s="7">
        <f t="shared" si="5"/>
        <v>0.24573148045559234</v>
      </c>
      <c r="E288" s="2"/>
    </row>
    <row r="289" spans="2:5" ht="15" customHeight="1" x14ac:dyDescent="0.25">
      <c r="B289" s="13" t="s">
        <v>276</v>
      </c>
      <c r="C289" s="14">
        <f>SUM(C290:C306)</f>
        <v>198288203.06000003</v>
      </c>
      <c r="D289" s="7">
        <f t="shared" si="5"/>
        <v>0.24573148045559234</v>
      </c>
      <c r="E289" s="2"/>
    </row>
    <row r="290" spans="2:5" ht="30.75" customHeight="1" x14ac:dyDescent="0.25">
      <c r="B290" s="15" t="s">
        <v>277</v>
      </c>
      <c r="C290" s="12">
        <v>7348086.0899999999</v>
      </c>
      <c r="D290" s="12">
        <f t="shared" si="5"/>
        <v>9.1062203678575447E-3</v>
      </c>
      <c r="E290" s="2"/>
    </row>
    <row r="291" spans="2:5" ht="30.75" customHeight="1" x14ac:dyDescent="0.25">
      <c r="B291" s="15" t="s">
        <v>278</v>
      </c>
      <c r="C291" s="12">
        <v>2021338</v>
      </c>
      <c r="D291" s="12">
        <f t="shared" si="5"/>
        <v>2.504971912478564E-3</v>
      </c>
      <c r="E291" s="2"/>
    </row>
    <row r="292" spans="2:5" ht="15" customHeight="1" x14ac:dyDescent="0.25">
      <c r="B292" s="15" t="s">
        <v>279</v>
      </c>
      <c r="C292" s="12">
        <v>108</v>
      </c>
      <c r="D292" s="12">
        <f t="shared" si="5"/>
        <v>1.3384053856786193E-7</v>
      </c>
      <c r="E292" s="2"/>
    </row>
    <row r="293" spans="2:5" ht="15" customHeight="1" x14ac:dyDescent="0.25">
      <c r="B293" s="15" t="s">
        <v>280</v>
      </c>
      <c r="C293" s="12">
        <v>26898.43</v>
      </c>
      <c r="D293" s="12">
        <f t="shared" si="5"/>
        <v>3.3334262572499391E-5</v>
      </c>
      <c r="E293" s="2"/>
    </row>
    <row r="294" spans="2:5" ht="15" customHeight="1" x14ac:dyDescent="0.25">
      <c r="B294" s="15" t="s">
        <v>281</v>
      </c>
      <c r="C294" s="12">
        <v>47085106.619999997</v>
      </c>
      <c r="D294" s="12">
        <f t="shared" si="5"/>
        <v>5.835088915320371E-2</v>
      </c>
      <c r="E294" s="2"/>
    </row>
    <row r="295" spans="2:5" s="2" customFormat="1" ht="15" customHeight="1" x14ac:dyDescent="0.25">
      <c r="B295" s="15" t="s">
        <v>282</v>
      </c>
      <c r="C295" s="12">
        <v>20893789.489999998</v>
      </c>
      <c r="D295" s="12">
        <f t="shared" si="5"/>
        <v>2.589292627838086E-2</v>
      </c>
      <c r="E295" s="27"/>
    </row>
    <row r="296" spans="2:5" ht="15" customHeight="1" x14ac:dyDescent="0.25">
      <c r="B296" s="15" t="s">
        <v>283</v>
      </c>
      <c r="C296" s="12">
        <v>146030.68</v>
      </c>
      <c r="D296" s="12">
        <f t="shared" si="5"/>
        <v>1.8097060054288059E-4</v>
      </c>
      <c r="E296" s="2"/>
    </row>
    <row r="297" spans="2:5" ht="15" customHeight="1" x14ac:dyDescent="0.25">
      <c r="B297" s="15" t="s">
        <v>284</v>
      </c>
      <c r="C297" s="12">
        <v>5484.3</v>
      </c>
      <c r="D297" s="12">
        <f t="shared" si="5"/>
        <v>6.7964969043307882E-6</v>
      </c>
      <c r="E297" s="2"/>
    </row>
    <row r="298" spans="2:5" ht="15" customHeight="1" x14ac:dyDescent="0.25">
      <c r="B298" s="15" t="s">
        <v>285</v>
      </c>
      <c r="C298" s="12">
        <v>150345.37</v>
      </c>
      <c r="D298" s="12">
        <f t="shared" si="5"/>
        <v>1.8631764159244882E-4</v>
      </c>
      <c r="E298" s="27"/>
    </row>
    <row r="299" spans="2:5" ht="27.75" customHeight="1" x14ac:dyDescent="0.25">
      <c r="B299" s="15" t="s">
        <v>286</v>
      </c>
      <c r="C299" s="12">
        <v>204845.53</v>
      </c>
      <c r="D299" s="12">
        <f t="shared" si="5"/>
        <v>2.5385774128165847E-4</v>
      </c>
    </row>
    <row r="300" spans="2:5" ht="15" customHeight="1" x14ac:dyDescent="0.25">
      <c r="B300" s="21" t="s">
        <v>287</v>
      </c>
      <c r="C300" s="12">
        <v>3781946.68</v>
      </c>
      <c r="D300" s="12">
        <f t="shared" si="5"/>
        <v>4.6868313007975681E-3</v>
      </c>
      <c r="E300" s="2"/>
    </row>
    <row r="301" spans="2:5" ht="15" customHeight="1" x14ac:dyDescent="0.25">
      <c r="B301" s="21" t="s">
        <v>288</v>
      </c>
      <c r="C301" s="12">
        <v>61157591.549999997</v>
      </c>
      <c r="D301" s="12">
        <f t="shared" si="5"/>
        <v>7.5790416579308531E-2</v>
      </c>
      <c r="E301" s="27"/>
    </row>
    <row r="302" spans="2:5" ht="15" customHeight="1" x14ac:dyDescent="0.25">
      <c r="B302" s="21" t="s">
        <v>289</v>
      </c>
      <c r="C302" s="12">
        <v>13.4</v>
      </c>
      <c r="D302" s="12">
        <f t="shared" si="5"/>
        <v>1.6606140896382868E-8</v>
      </c>
    </row>
    <row r="303" spans="2:5" ht="15" customHeight="1" x14ac:dyDescent="0.25">
      <c r="B303" s="21" t="s">
        <v>290</v>
      </c>
      <c r="C303" s="12">
        <v>246.34</v>
      </c>
      <c r="D303" s="12">
        <f t="shared" si="5"/>
        <v>3.0528035435932504E-7</v>
      </c>
      <c r="E303" s="2"/>
    </row>
    <row r="304" spans="2:5" s="2" customFormat="1" ht="27.75" customHeight="1" x14ac:dyDescent="0.25">
      <c r="B304" s="21" t="s">
        <v>291</v>
      </c>
      <c r="C304" s="12">
        <v>50942756.130000003</v>
      </c>
      <c r="D304" s="12">
        <f t="shared" si="5"/>
        <v>6.3131536264541196E-2</v>
      </c>
    </row>
    <row r="305" spans="2:5" s="2" customFormat="1" ht="15" customHeight="1" x14ac:dyDescent="0.25">
      <c r="B305" s="21" t="s">
        <v>292</v>
      </c>
      <c r="C305" s="12">
        <v>4154188.46</v>
      </c>
      <c r="D305" s="12">
        <f t="shared" si="5"/>
        <v>5.1481372296184906E-3</v>
      </c>
      <c r="E305" s="1"/>
    </row>
    <row r="306" spans="2:5" ht="15" customHeight="1" x14ac:dyDescent="0.25">
      <c r="B306" s="21" t="s">
        <v>293</v>
      </c>
      <c r="C306" s="19">
        <v>369427.99</v>
      </c>
      <c r="D306" s="12">
        <f t="shared" si="5"/>
        <v>4.5781889947817323E-4</v>
      </c>
      <c r="E306" s="27"/>
    </row>
    <row r="307" spans="2:5" ht="15" customHeight="1" x14ac:dyDescent="0.25">
      <c r="B307" s="13" t="s">
        <v>294</v>
      </c>
      <c r="C307" s="14">
        <f>C308+C312+C315+C317+C319+C321+C339</f>
        <v>190504507.01000002</v>
      </c>
      <c r="D307" s="7">
        <f t="shared" si="5"/>
        <v>0.23608542423910586</v>
      </c>
      <c r="E307" s="3"/>
    </row>
    <row r="308" spans="2:5" ht="15" customHeight="1" x14ac:dyDescent="0.25">
      <c r="B308" s="13" t="s">
        <v>295</v>
      </c>
      <c r="C308" s="14">
        <f>SUM(C309:C311)</f>
        <v>2728110.2600000002</v>
      </c>
      <c r="D308" s="7">
        <f t="shared" si="5"/>
        <v>3.3808495043602762E-3</v>
      </c>
      <c r="E308" s="3"/>
    </row>
    <row r="309" spans="2:5" ht="26.25" customHeight="1" x14ac:dyDescent="0.25">
      <c r="B309" s="15" t="s">
        <v>296</v>
      </c>
      <c r="C309" s="12">
        <v>43931.7</v>
      </c>
      <c r="D309" s="12">
        <f t="shared" si="5"/>
        <v>5.4442985075942032E-5</v>
      </c>
      <c r="E309" s="3"/>
    </row>
    <row r="310" spans="2:5" ht="26.25" customHeight="1" x14ac:dyDescent="0.25">
      <c r="B310" s="15" t="s">
        <v>297</v>
      </c>
      <c r="C310" s="12">
        <v>110422.94</v>
      </c>
      <c r="D310" s="12">
        <f t="shared" si="5"/>
        <v>1.3684320148006206E-4</v>
      </c>
      <c r="E310" s="3"/>
    </row>
    <row r="311" spans="2:5" s="2" customFormat="1" ht="26.25" customHeight="1" x14ac:dyDescent="0.25">
      <c r="B311" s="15" t="s">
        <v>298</v>
      </c>
      <c r="C311" s="12">
        <v>2573755.62</v>
      </c>
      <c r="D311" s="12">
        <f t="shared" si="5"/>
        <v>3.1895633178042719E-3</v>
      </c>
      <c r="E311" s="3"/>
    </row>
    <row r="312" spans="2:5" ht="15" customHeight="1" x14ac:dyDescent="0.25">
      <c r="B312" s="13" t="s">
        <v>299</v>
      </c>
      <c r="C312" s="14">
        <f>SUM(C313:C314)</f>
        <v>1410353.04</v>
      </c>
      <c r="D312" s="7">
        <f t="shared" si="5"/>
        <v>1.7478000967076047E-3</v>
      </c>
      <c r="E312" s="3"/>
    </row>
    <row r="313" spans="2:5" ht="24" customHeight="1" x14ac:dyDescent="0.25">
      <c r="B313" s="15" t="s">
        <v>300</v>
      </c>
      <c r="C313" s="17">
        <v>0</v>
      </c>
      <c r="D313" s="12">
        <v>3.1895633178042719E-3</v>
      </c>
      <c r="E313" s="3"/>
    </row>
    <row r="314" spans="2:5" ht="15" customHeight="1" x14ac:dyDescent="0.25">
      <c r="B314" s="15" t="s">
        <v>301</v>
      </c>
      <c r="C314" s="12">
        <v>1410353.04</v>
      </c>
      <c r="D314" s="12">
        <f t="shared" si="5"/>
        <v>1.7478000967076047E-3</v>
      </c>
      <c r="E314" s="3"/>
    </row>
    <row r="315" spans="2:5" ht="15" customHeight="1" x14ac:dyDescent="0.25">
      <c r="B315" s="13" t="s">
        <v>302</v>
      </c>
      <c r="C315" s="16">
        <f>SUM(C316)</f>
        <v>0</v>
      </c>
      <c r="D315" s="7">
        <v>1.7478000967076047E-3</v>
      </c>
      <c r="E315" s="3"/>
    </row>
    <row r="316" spans="2:5" s="2" customFormat="1" ht="15" customHeight="1" x14ac:dyDescent="0.25">
      <c r="B316" s="15" t="s">
        <v>303</v>
      </c>
      <c r="C316" s="17">
        <v>0</v>
      </c>
      <c r="D316" s="12">
        <v>1.7478000967076047E-3</v>
      </c>
      <c r="E316" s="3"/>
    </row>
    <row r="317" spans="2:5" ht="15" customHeight="1" x14ac:dyDescent="0.25">
      <c r="B317" s="13" t="s">
        <v>304</v>
      </c>
      <c r="C317" s="28">
        <f>C318</f>
        <v>0</v>
      </c>
      <c r="D317" s="7">
        <v>1.7478000967076047E-3</v>
      </c>
      <c r="E317" s="3"/>
    </row>
    <row r="318" spans="2:5" s="2" customFormat="1" ht="15" customHeight="1" x14ac:dyDescent="0.25">
      <c r="B318" s="18" t="s">
        <v>305</v>
      </c>
      <c r="C318" s="17">
        <v>0</v>
      </c>
      <c r="D318" s="12">
        <v>1.7478000967076047E-3</v>
      </c>
      <c r="E318" s="3"/>
    </row>
    <row r="319" spans="2:5" s="2" customFormat="1" ht="15" customHeight="1" x14ac:dyDescent="0.25">
      <c r="B319" s="13" t="s">
        <v>306</v>
      </c>
      <c r="C319" s="7">
        <f>SUM(C320)</f>
        <v>5090</v>
      </c>
      <c r="D319" s="7">
        <f t="shared" si="5"/>
        <v>6.3078550121334925E-6</v>
      </c>
      <c r="E319" s="3"/>
    </row>
    <row r="320" spans="2:5" s="2" customFormat="1" ht="15" customHeight="1" x14ac:dyDescent="0.25">
      <c r="B320" s="15" t="s">
        <v>307</v>
      </c>
      <c r="C320" s="12">
        <v>5090</v>
      </c>
      <c r="D320" s="12">
        <f t="shared" si="5"/>
        <v>6.3078550121334925E-6</v>
      </c>
      <c r="E320" s="1"/>
    </row>
    <row r="321" spans="2:5" ht="15" customHeight="1" x14ac:dyDescent="0.25">
      <c r="B321" s="13" t="s">
        <v>302</v>
      </c>
      <c r="C321" s="7">
        <f>SUM(C322:C338)</f>
        <v>186360953.71000001</v>
      </c>
      <c r="D321" s="7">
        <f t="shared" si="5"/>
        <v>0.2309504667830258</v>
      </c>
    </row>
    <row r="322" spans="2:5" s="2" customFormat="1" ht="32.25" customHeight="1" x14ac:dyDescent="0.25">
      <c r="B322" s="15" t="s">
        <v>308</v>
      </c>
      <c r="C322" s="12">
        <v>331142.7</v>
      </c>
      <c r="D322" s="12">
        <f t="shared" si="5"/>
        <v>4.1037330843348086E-4</v>
      </c>
      <c r="E322" s="1"/>
    </row>
    <row r="323" spans="2:5" s="2" customFormat="1" ht="15" customHeight="1" x14ac:dyDescent="0.25">
      <c r="B323" s="15" t="s">
        <v>309</v>
      </c>
      <c r="C323" s="12">
        <v>1924545.5</v>
      </c>
      <c r="D323" s="12">
        <f t="shared" si="5"/>
        <v>2.3850204279477327E-3</v>
      </c>
      <c r="E323" s="1"/>
    </row>
    <row r="324" spans="2:5" s="2" customFormat="1" ht="15" customHeight="1" x14ac:dyDescent="0.25">
      <c r="B324" s="15" t="s">
        <v>310</v>
      </c>
      <c r="C324" s="10">
        <v>261942.42</v>
      </c>
      <c r="D324" s="12">
        <f t="shared" si="5"/>
        <v>3.2461587561638045E-4</v>
      </c>
      <c r="E324" s="3"/>
    </row>
    <row r="325" spans="2:5" ht="15" customHeight="1" x14ac:dyDescent="0.25">
      <c r="B325" s="15" t="s">
        <v>311</v>
      </c>
      <c r="C325" s="12">
        <v>3646056.25</v>
      </c>
      <c r="D325" s="12">
        <f t="shared" si="5"/>
        <v>4.5184271495251763E-3</v>
      </c>
    </row>
    <row r="326" spans="2:5" ht="15" customHeight="1" x14ac:dyDescent="0.25">
      <c r="B326" s="15" t="s">
        <v>312</v>
      </c>
      <c r="C326" s="12">
        <v>8208000</v>
      </c>
      <c r="D326" s="12">
        <f t="shared" si="5"/>
        <v>1.0171880931157506E-2</v>
      </c>
    </row>
    <row r="327" spans="2:5" s="2" customFormat="1" ht="15" customHeight="1" x14ac:dyDescent="0.25">
      <c r="B327" s="29" t="s">
        <v>313</v>
      </c>
      <c r="C327" s="12">
        <v>400000</v>
      </c>
      <c r="D327" s="12">
        <f t="shared" si="5"/>
        <v>4.9570569839948867E-4</v>
      </c>
      <c r="E327" s="1"/>
    </row>
    <row r="328" spans="2:5" ht="15" customHeight="1" x14ac:dyDescent="0.25">
      <c r="B328" s="24" t="s">
        <v>314</v>
      </c>
      <c r="C328" s="12">
        <v>654502</v>
      </c>
      <c r="D328" s="12">
        <f t="shared" si="5"/>
        <v>8.1110092753465524E-4</v>
      </c>
      <c r="E328" s="2"/>
    </row>
    <row r="329" spans="2:5" s="2" customFormat="1" ht="15" customHeight="1" x14ac:dyDescent="0.25">
      <c r="B329" s="15" t="s">
        <v>315</v>
      </c>
      <c r="C329" s="17">
        <v>0</v>
      </c>
      <c r="D329" s="12">
        <v>2.6188057690590223E-3</v>
      </c>
      <c r="E329" s="3"/>
    </row>
    <row r="330" spans="2:5" ht="15" customHeight="1" x14ac:dyDescent="0.25">
      <c r="B330" s="15" t="s">
        <v>316</v>
      </c>
      <c r="C330" s="12">
        <v>2113194</v>
      </c>
      <c r="D330" s="12">
        <f t="shared" ref="D330:D393" si="6">C330*$D$8/$C$8</f>
        <v>2.6188057690590223E-3</v>
      </c>
    </row>
    <row r="331" spans="2:5" ht="15" customHeight="1" x14ac:dyDescent="0.25">
      <c r="B331" s="15" t="s">
        <v>317</v>
      </c>
      <c r="C331" s="12">
        <v>1376717</v>
      </c>
      <c r="D331" s="12">
        <f t="shared" si="6"/>
        <v>1.706116154958622E-3</v>
      </c>
    </row>
    <row r="332" spans="2:5" s="2" customFormat="1" ht="15" customHeight="1" x14ac:dyDescent="0.25">
      <c r="B332" s="15" t="s">
        <v>318</v>
      </c>
      <c r="C332" s="12">
        <v>699371</v>
      </c>
      <c r="D332" s="12">
        <f t="shared" si="6"/>
        <v>8.6670547498837193E-4</v>
      </c>
      <c r="E332" s="1"/>
    </row>
    <row r="333" spans="2:5" ht="15" customHeight="1" x14ac:dyDescent="0.25">
      <c r="B333" s="18" t="s">
        <v>319</v>
      </c>
      <c r="C333" s="10">
        <v>2074623</v>
      </c>
      <c r="D333" s="12">
        <f t="shared" si="6"/>
        <v>2.5710061078266055E-3</v>
      </c>
    </row>
    <row r="334" spans="2:5" s="2" customFormat="1" ht="15" customHeight="1" x14ac:dyDescent="0.25">
      <c r="B334" s="15" t="s">
        <v>320</v>
      </c>
      <c r="C334" s="12">
        <v>31719769.84</v>
      </c>
      <c r="D334" s="12">
        <f t="shared" si="6"/>
        <v>3.9309176654020589E-2</v>
      </c>
      <c r="E334" s="1"/>
    </row>
    <row r="335" spans="2:5" ht="15" customHeight="1" x14ac:dyDescent="0.25">
      <c r="B335" s="15" t="s">
        <v>321</v>
      </c>
      <c r="C335" s="12">
        <v>4408</v>
      </c>
      <c r="D335" s="12">
        <f t="shared" si="6"/>
        <v>5.4626767963623644E-6</v>
      </c>
      <c r="E335" s="2"/>
    </row>
    <row r="336" spans="2:5" s="2" customFormat="1" ht="15" customHeight="1" x14ac:dyDescent="0.25">
      <c r="B336" s="24" t="s">
        <v>322</v>
      </c>
      <c r="C336" s="12">
        <v>52</v>
      </c>
      <c r="D336" s="12">
        <f t="shared" si="6"/>
        <v>6.4441740791933519E-8</v>
      </c>
      <c r="E336" s="1"/>
    </row>
    <row r="337" spans="2:5" s="2" customFormat="1" ht="15" customHeight="1" x14ac:dyDescent="0.25">
      <c r="B337" s="24" t="s">
        <v>323</v>
      </c>
      <c r="C337" s="12">
        <v>9638</v>
      </c>
      <c r="D337" s="12">
        <f t="shared" si="6"/>
        <v>1.1944028802935678E-5</v>
      </c>
      <c r="E337" s="1"/>
    </row>
    <row r="338" spans="2:5" s="2" customFormat="1" ht="15" customHeight="1" x14ac:dyDescent="0.25">
      <c r="B338" s="24" t="s">
        <v>324</v>
      </c>
      <c r="C338" s="12">
        <v>132936992</v>
      </c>
      <c r="D338" s="12">
        <f t="shared" si="6"/>
        <v>0.16474406115621809</v>
      </c>
      <c r="E338" s="1"/>
    </row>
    <row r="339" spans="2:5" s="2" customFormat="1" ht="15" customHeight="1" x14ac:dyDescent="0.25">
      <c r="B339" s="30" t="s">
        <v>325</v>
      </c>
      <c r="C339" s="16">
        <f>SUM(C340:C341)</f>
        <v>0</v>
      </c>
      <c r="D339" s="7">
        <v>0.2309504667830258</v>
      </c>
      <c r="E339" s="1"/>
    </row>
    <row r="340" spans="2:5" s="2" customFormat="1" ht="29.25" customHeight="1" x14ac:dyDescent="0.25">
      <c r="B340" s="15" t="s">
        <v>326</v>
      </c>
      <c r="C340" s="17">
        <v>0</v>
      </c>
      <c r="D340" s="12">
        <v>6.4441740791933519E-8</v>
      </c>
    </row>
    <row r="341" spans="2:5" ht="15" customHeight="1" x14ac:dyDescent="0.25">
      <c r="B341" s="15" t="s">
        <v>327</v>
      </c>
      <c r="C341" s="17">
        <v>0</v>
      </c>
      <c r="D341" s="12">
        <v>1.1944028802935678E-5</v>
      </c>
    </row>
    <row r="342" spans="2:5" ht="15" customHeight="1" x14ac:dyDescent="0.25">
      <c r="B342" s="13" t="s">
        <v>328</v>
      </c>
      <c r="C342" s="14">
        <f t="shared" ref="C342:C343" si="7">+C343</f>
        <v>17297417.120000001</v>
      </c>
      <c r="D342" s="7">
        <f t="shared" si="6"/>
        <v>2.1436070584942176E-2</v>
      </c>
      <c r="E342" s="2"/>
    </row>
    <row r="343" spans="2:5" ht="15" customHeight="1" x14ac:dyDescent="0.25">
      <c r="B343" s="13" t="s">
        <v>329</v>
      </c>
      <c r="C343" s="14">
        <f t="shared" si="7"/>
        <v>17297417.120000001</v>
      </c>
      <c r="D343" s="7">
        <f t="shared" si="6"/>
        <v>2.1436070584942176E-2</v>
      </c>
      <c r="E343" s="2"/>
    </row>
    <row r="344" spans="2:5" ht="15" customHeight="1" x14ac:dyDescent="0.25">
      <c r="B344" s="15" t="s">
        <v>330</v>
      </c>
      <c r="C344" s="12">
        <v>17297417.120000001</v>
      </c>
      <c r="D344" s="12">
        <f t="shared" si="6"/>
        <v>2.1436070584942176E-2</v>
      </c>
      <c r="E344" s="2"/>
    </row>
    <row r="345" spans="2:5" ht="15" customHeight="1" x14ac:dyDescent="0.25">
      <c r="B345" s="13" t="s">
        <v>331</v>
      </c>
      <c r="C345" s="14">
        <f>C346+C358+C381+C444</f>
        <v>73049576568.490005</v>
      </c>
      <c r="D345" s="7">
        <f t="shared" si="6"/>
        <v>90.527728426675651</v>
      </c>
    </row>
    <row r="346" spans="2:5" ht="15" customHeight="1" x14ac:dyDescent="0.25">
      <c r="B346" s="13" t="s">
        <v>332</v>
      </c>
      <c r="C346" s="14">
        <f>C347+C356</f>
        <v>32880919705.379997</v>
      </c>
      <c r="D346" s="7">
        <f t="shared" si="6"/>
        <v>40.748148166432244</v>
      </c>
      <c r="E346" s="2"/>
    </row>
    <row r="347" spans="2:5" s="2" customFormat="1" ht="15" customHeight="1" x14ac:dyDescent="0.25">
      <c r="B347" s="13" t="s">
        <v>333</v>
      </c>
      <c r="C347" s="14">
        <f>SUM(C348:C355)</f>
        <v>32880047895.759998</v>
      </c>
      <c r="D347" s="7">
        <f t="shared" si="6"/>
        <v>40.747067763940869</v>
      </c>
    </row>
    <row r="348" spans="2:5" ht="15" customHeight="1" x14ac:dyDescent="0.25">
      <c r="B348" s="15" t="s">
        <v>334</v>
      </c>
      <c r="C348" s="12">
        <v>25503658253.48</v>
      </c>
      <c r="D348" s="12">
        <f t="shared" si="6"/>
        <v>31.605771815707964</v>
      </c>
      <c r="E348" s="2"/>
    </row>
    <row r="349" spans="2:5" ht="15" customHeight="1" x14ac:dyDescent="0.25">
      <c r="B349" s="21" t="s">
        <v>335</v>
      </c>
      <c r="C349" s="12">
        <v>1431843931</v>
      </c>
      <c r="D349" s="12">
        <f t="shared" si="6"/>
        <v>1.7744329895385604</v>
      </c>
    </row>
    <row r="350" spans="2:5" ht="43.5" customHeight="1" x14ac:dyDescent="0.25">
      <c r="B350" s="15" t="s">
        <v>336</v>
      </c>
      <c r="C350" s="12">
        <v>3326691394</v>
      </c>
      <c r="D350" s="12">
        <f t="shared" si="6"/>
        <v>4.1226497020558455</v>
      </c>
    </row>
    <row r="351" spans="2:5" ht="28.5" customHeight="1" x14ac:dyDescent="0.25">
      <c r="B351" s="15" t="s">
        <v>337</v>
      </c>
      <c r="C351" s="12">
        <v>74529792</v>
      </c>
      <c r="D351" s="12">
        <f t="shared" si="6"/>
        <v>9.2362106487321544E-2</v>
      </c>
      <c r="E351" s="2"/>
    </row>
    <row r="352" spans="2:5" ht="15" customHeight="1" x14ac:dyDescent="0.25">
      <c r="B352" s="15" t="s">
        <v>338</v>
      </c>
      <c r="C352" s="12">
        <v>444901425</v>
      </c>
      <c r="D352" s="12">
        <f t="shared" si="6"/>
        <v>0.55135042899638176</v>
      </c>
    </row>
    <row r="353" spans="2:5" ht="31.5" customHeight="1" x14ac:dyDescent="0.25">
      <c r="B353" s="15" t="s">
        <v>339</v>
      </c>
      <c r="C353" s="12">
        <v>291002630.27999997</v>
      </c>
      <c r="D353" s="12">
        <f t="shared" si="6"/>
        <v>0.36062915519758887</v>
      </c>
      <c r="E353" s="2"/>
    </row>
    <row r="354" spans="2:5" ht="15" customHeight="1" x14ac:dyDescent="0.25">
      <c r="B354" s="15" t="s">
        <v>340</v>
      </c>
      <c r="C354" s="12">
        <v>1122180101</v>
      </c>
      <c r="D354" s="12">
        <f t="shared" si="6"/>
        <v>1.3906776767405342</v>
      </c>
    </row>
    <row r="355" spans="2:5" ht="26.25" customHeight="1" x14ac:dyDescent="0.25">
      <c r="B355" s="15" t="s">
        <v>341</v>
      </c>
      <c r="C355" s="12">
        <v>685240369</v>
      </c>
      <c r="D355" s="12">
        <f t="shared" si="6"/>
        <v>0.84919388921667072</v>
      </c>
    </row>
    <row r="356" spans="2:5" ht="15" customHeight="1" x14ac:dyDescent="0.25">
      <c r="B356" s="13" t="s">
        <v>342</v>
      </c>
      <c r="C356" s="14">
        <f>SUM(C357)</f>
        <v>871809.62</v>
      </c>
      <c r="D356" s="7">
        <f t="shared" si="6"/>
        <v>1.0804024913837319E-3</v>
      </c>
      <c r="E356" s="2"/>
    </row>
    <row r="357" spans="2:5" s="2" customFormat="1" ht="15" customHeight="1" x14ac:dyDescent="0.25">
      <c r="B357" s="15" t="s">
        <v>343</v>
      </c>
      <c r="C357" s="12">
        <v>871809.62</v>
      </c>
      <c r="D357" s="12">
        <f t="shared" si="6"/>
        <v>1.0804024913837319E-3</v>
      </c>
      <c r="E357" s="1"/>
    </row>
    <row r="358" spans="2:5" s="2" customFormat="1" ht="15" customHeight="1" x14ac:dyDescent="0.25">
      <c r="B358" s="13" t="s">
        <v>344</v>
      </c>
      <c r="C358" s="14">
        <f>C359+C363+C365+C371+C373+C376+C379</f>
        <v>30590116535.110001</v>
      </c>
      <c r="D358" s="7">
        <f t="shared" si="6"/>
        <v>37.909237702896121</v>
      </c>
    </row>
    <row r="359" spans="2:5" ht="15" customHeight="1" x14ac:dyDescent="0.25">
      <c r="B359" s="13" t="s">
        <v>345</v>
      </c>
      <c r="C359" s="14">
        <f>SUM(C360:C362)</f>
        <v>17481000636.760002</v>
      </c>
      <c r="D359" s="7">
        <f t="shared" si="6"/>
        <v>21.663579073417555</v>
      </c>
    </row>
    <row r="360" spans="2:5" s="2" customFormat="1" ht="15" customHeight="1" x14ac:dyDescent="0.25">
      <c r="B360" s="15" t="s">
        <v>346</v>
      </c>
      <c r="C360" s="12">
        <v>16296788098.76</v>
      </c>
      <c r="D360" s="12">
        <f t="shared" si="6"/>
        <v>20.19602681541075</v>
      </c>
    </row>
    <row r="361" spans="2:5" s="2" customFormat="1" ht="15" customHeight="1" x14ac:dyDescent="0.25">
      <c r="B361" s="21" t="s">
        <v>347</v>
      </c>
      <c r="C361" s="12">
        <v>681729642</v>
      </c>
      <c r="D361" s="12">
        <f t="shared" si="6"/>
        <v>0.84484317076810833</v>
      </c>
    </row>
    <row r="362" spans="2:5" s="2" customFormat="1" ht="15" customHeight="1" x14ac:dyDescent="0.25">
      <c r="B362" s="15" t="s">
        <v>348</v>
      </c>
      <c r="C362" s="12">
        <v>502482896</v>
      </c>
      <c r="D362" s="12">
        <f t="shared" si="6"/>
        <v>0.622709087238694</v>
      </c>
    </row>
    <row r="363" spans="2:5" ht="15" customHeight="1" x14ac:dyDescent="0.25">
      <c r="B363" s="13" t="s">
        <v>349</v>
      </c>
      <c r="C363" s="14">
        <f>SUM(C364)</f>
        <v>2065354428</v>
      </c>
      <c r="D363" s="7">
        <f t="shared" si="6"/>
        <v>2.5595198979355409</v>
      </c>
      <c r="E363" s="2"/>
    </row>
    <row r="364" spans="2:5" ht="15" customHeight="1" x14ac:dyDescent="0.25">
      <c r="B364" s="15" t="s">
        <v>350</v>
      </c>
      <c r="C364" s="12">
        <v>2065354428</v>
      </c>
      <c r="D364" s="12">
        <f t="shared" si="6"/>
        <v>2.5595198979355409</v>
      </c>
      <c r="E364" s="2"/>
    </row>
    <row r="365" spans="2:5" ht="15" customHeight="1" x14ac:dyDescent="0.25">
      <c r="B365" s="13" t="s">
        <v>351</v>
      </c>
      <c r="C365" s="14">
        <f>SUM(C366:C370)</f>
        <v>1184199655</v>
      </c>
      <c r="D365" s="7">
        <f t="shared" si="6"/>
        <v>1.4675362925655211</v>
      </c>
    </row>
    <row r="366" spans="2:5" s="2" customFormat="1" ht="15" customHeight="1" x14ac:dyDescent="0.25">
      <c r="B366" s="21" t="s">
        <v>352</v>
      </c>
      <c r="C366" s="12">
        <v>594602595</v>
      </c>
      <c r="D366" s="12">
        <f t="shared" si="6"/>
        <v>0.73686973656155819</v>
      </c>
      <c r="E366" s="1"/>
    </row>
    <row r="367" spans="2:5" ht="15" customHeight="1" x14ac:dyDescent="0.25">
      <c r="B367" s="21" t="s">
        <v>353</v>
      </c>
      <c r="C367" s="12">
        <v>414373593</v>
      </c>
      <c r="D367" s="12">
        <f t="shared" si="6"/>
        <v>0.51351837829092617</v>
      </c>
    </row>
    <row r="368" spans="2:5" ht="15" customHeight="1" x14ac:dyDescent="0.25">
      <c r="B368" s="21" t="s">
        <v>354</v>
      </c>
      <c r="C368" s="12">
        <v>21602331</v>
      </c>
      <c r="D368" s="12">
        <f t="shared" si="6"/>
        <v>2.6770996438529808E-2</v>
      </c>
    </row>
    <row r="369" spans="2:5" ht="15" customHeight="1" x14ac:dyDescent="0.25">
      <c r="B369" s="21" t="s">
        <v>355</v>
      </c>
      <c r="C369" s="12">
        <v>153621136</v>
      </c>
      <c r="D369" s="12">
        <f t="shared" si="6"/>
        <v>0.19037718127450706</v>
      </c>
    </row>
    <row r="370" spans="2:5" ht="15" customHeight="1" x14ac:dyDescent="0.25">
      <c r="B370" s="15" t="s">
        <v>356</v>
      </c>
      <c r="C370" s="17">
        <v>0</v>
      </c>
      <c r="D370" s="12">
        <v>6.4441740791933519E-8</v>
      </c>
    </row>
    <row r="371" spans="2:5" ht="24" customHeight="1" x14ac:dyDescent="0.25">
      <c r="B371" s="13" t="s">
        <v>357</v>
      </c>
      <c r="C371" s="14">
        <f>SUM(C372)</f>
        <v>203265737.34999999</v>
      </c>
      <c r="D371" s="7">
        <f t="shared" si="6"/>
        <v>0.25189996073442195</v>
      </c>
      <c r="E371" s="27"/>
    </row>
    <row r="372" spans="2:5" s="2" customFormat="1" ht="15" customHeight="1" x14ac:dyDescent="0.25">
      <c r="B372" s="15" t="s">
        <v>358</v>
      </c>
      <c r="C372" s="12">
        <v>203265737.34999999</v>
      </c>
      <c r="D372" s="12">
        <f t="shared" si="6"/>
        <v>0.25189996073442195</v>
      </c>
      <c r="E372" s="27"/>
    </row>
    <row r="373" spans="2:5" ht="15" customHeight="1" x14ac:dyDescent="0.25">
      <c r="B373" s="13" t="s">
        <v>359</v>
      </c>
      <c r="C373" s="14">
        <f>SUM(C374:C375)</f>
        <v>2328424605</v>
      </c>
      <c r="D373" s="7">
        <f t="shared" si="6"/>
        <v>2.8855333624801962</v>
      </c>
      <c r="E373" s="27"/>
    </row>
    <row r="374" spans="2:5" ht="24" customHeight="1" x14ac:dyDescent="0.25">
      <c r="B374" s="21" t="s">
        <v>360</v>
      </c>
      <c r="C374" s="12">
        <v>251135910</v>
      </c>
      <c r="D374" s="12">
        <f t="shared" si="6"/>
        <v>0.31122375414935277</v>
      </c>
      <c r="E374" s="27"/>
    </row>
    <row r="375" spans="2:5" ht="32.25" customHeight="1" x14ac:dyDescent="0.25">
      <c r="B375" s="21" t="s">
        <v>361</v>
      </c>
      <c r="C375" s="12">
        <v>2077288695</v>
      </c>
      <c r="D375" s="12">
        <f t="shared" si="6"/>
        <v>2.5743096083308434</v>
      </c>
      <c r="E375" s="27"/>
    </row>
    <row r="376" spans="2:5" ht="15" customHeight="1" x14ac:dyDescent="0.25">
      <c r="B376" s="13" t="s">
        <v>362</v>
      </c>
      <c r="C376" s="14">
        <f>+C377+C378</f>
        <v>3804479995</v>
      </c>
      <c r="D376" s="7">
        <f t="shared" si="6"/>
        <v>4.7147560324208948</v>
      </c>
      <c r="E376" s="27"/>
    </row>
    <row r="377" spans="2:5" ht="15" customHeight="1" x14ac:dyDescent="0.25">
      <c r="B377" s="21" t="s">
        <v>363</v>
      </c>
      <c r="C377" s="12">
        <v>3343321788</v>
      </c>
      <c r="D377" s="12">
        <f t="shared" si="6"/>
        <v>4.143259154736918</v>
      </c>
      <c r="E377" s="27"/>
    </row>
    <row r="378" spans="2:5" ht="26.25" customHeight="1" x14ac:dyDescent="0.25">
      <c r="B378" s="31" t="s">
        <v>364</v>
      </c>
      <c r="C378" s="12">
        <v>461158207</v>
      </c>
      <c r="D378" s="12">
        <f t="shared" si="6"/>
        <v>0.57149687768397739</v>
      </c>
      <c r="E378" s="27"/>
    </row>
    <row r="379" spans="2:5" ht="38.25" customHeight="1" x14ac:dyDescent="0.25">
      <c r="B379" s="13" t="s">
        <v>365</v>
      </c>
      <c r="C379" s="14">
        <f>SUM(C380)</f>
        <v>3523391478</v>
      </c>
      <c r="D379" s="7">
        <f t="shared" si="6"/>
        <v>4.3664130833419907</v>
      </c>
      <c r="E379" s="27"/>
    </row>
    <row r="380" spans="2:5" ht="18.75" customHeight="1" x14ac:dyDescent="0.25">
      <c r="B380" s="21" t="s">
        <v>366</v>
      </c>
      <c r="C380" s="19">
        <v>3523391478</v>
      </c>
      <c r="D380" s="12">
        <f t="shared" si="6"/>
        <v>4.3664130833419907</v>
      </c>
      <c r="E380" s="27"/>
    </row>
    <row r="381" spans="2:5" ht="15" customHeight="1" x14ac:dyDescent="0.25">
      <c r="B381" s="13" t="s">
        <v>367</v>
      </c>
      <c r="C381" s="14">
        <f>C382+C402+C407+C412+C415+C431+C434+C436+C438</f>
        <v>9070968657.420002</v>
      </c>
      <c r="D381" s="7">
        <f t="shared" si="6"/>
        <v>11.241327133715634</v>
      </c>
      <c r="E381" s="27"/>
    </row>
    <row r="382" spans="2:5" ht="34.5" customHeight="1" x14ac:dyDescent="0.25">
      <c r="B382" s="13" t="s">
        <v>368</v>
      </c>
      <c r="C382" s="14">
        <f>SUM(C383:C401)</f>
        <v>6208497000.9099998</v>
      </c>
      <c r="D382" s="7">
        <f t="shared" si="6"/>
        <v>7.6939683546180548</v>
      </c>
      <c r="E382" s="27"/>
    </row>
    <row r="383" spans="2:5" ht="15" customHeight="1" x14ac:dyDescent="0.25">
      <c r="B383" s="21" t="s">
        <v>369</v>
      </c>
      <c r="C383" s="12">
        <v>635042804.5</v>
      </c>
      <c r="D383" s="12">
        <f t="shared" si="6"/>
        <v>0.78698584229560609</v>
      </c>
      <c r="E383" s="27"/>
    </row>
    <row r="384" spans="2:5" ht="27" customHeight="1" x14ac:dyDescent="0.25">
      <c r="B384" s="21" t="s">
        <v>370</v>
      </c>
      <c r="C384" s="12">
        <v>527576797.5</v>
      </c>
      <c r="D384" s="12">
        <f t="shared" si="6"/>
        <v>0.65380706216025775</v>
      </c>
      <c r="E384" s="27"/>
    </row>
    <row r="385" spans="2:5" ht="26.25" customHeight="1" x14ac:dyDescent="0.25">
      <c r="B385" s="15" t="s">
        <v>371</v>
      </c>
      <c r="C385" s="12">
        <v>140433694.59999999</v>
      </c>
      <c r="D385" s="12">
        <f t="shared" si="6"/>
        <v>0.17403445665128373</v>
      </c>
      <c r="E385" s="27"/>
    </row>
    <row r="386" spans="2:5" ht="15" customHeight="1" x14ac:dyDescent="0.25">
      <c r="B386" s="15" t="s">
        <v>372</v>
      </c>
      <c r="C386" s="12">
        <v>40675000</v>
      </c>
      <c r="D386" s="12">
        <f t="shared" si="6"/>
        <v>5.0407073205998E-2</v>
      </c>
      <c r="E386" s="27"/>
    </row>
    <row r="387" spans="2:5" ht="15" customHeight="1" x14ac:dyDescent="0.25">
      <c r="B387" s="15" t="s">
        <v>373</v>
      </c>
      <c r="C387" s="12">
        <v>19458900</v>
      </c>
      <c r="D387" s="12">
        <f t="shared" si="6"/>
        <v>2.4114719036464522E-2</v>
      </c>
      <c r="E387" s="27"/>
    </row>
    <row r="388" spans="2:5" ht="28.5" customHeight="1" x14ac:dyDescent="0.25">
      <c r="B388" s="21" t="s">
        <v>374</v>
      </c>
      <c r="C388" s="12">
        <v>2206514000</v>
      </c>
      <c r="D388" s="12">
        <f t="shared" si="6"/>
        <v>2.734453908495623</v>
      </c>
      <c r="E388" s="27"/>
    </row>
    <row r="389" spans="2:5" ht="15" customHeight="1" x14ac:dyDescent="0.25">
      <c r="B389" s="15" t="s">
        <v>375</v>
      </c>
      <c r="C389" s="12">
        <v>4544545</v>
      </c>
      <c r="D389" s="12">
        <f t="shared" si="6"/>
        <v>5.6318921328322603E-3</v>
      </c>
      <c r="E389" s="27"/>
    </row>
    <row r="390" spans="2:5" ht="15" customHeight="1" x14ac:dyDescent="0.25">
      <c r="B390" s="21" t="s">
        <v>376</v>
      </c>
      <c r="C390" s="12">
        <v>30708916</v>
      </c>
      <c r="D390" s="12">
        <f t="shared" si="6"/>
        <v>3.8056461632178074E-2</v>
      </c>
      <c r="E390" s="27"/>
    </row>
    <row r="391" spans="2:5" ht="15" customHeight="1" x14ac:dyDescent="0.25">
      <c r="B391" s="21" t="s">
        <v>377</v>
      </c>
      <c r="C391" s="12">
        <v>14064177</v>
      </c>
      <c r="D391" s="12">
        <f t="shared" si="6"/>
        <v>1.7429231705497563E-2</v>
      </c>
      <c r="E391" s="27"/>
    </row>
    <row r="392" spans="2:5" ht="15" customHeight="1" x14ac:dyDescent="0.25">
      <c r="B392" s="18" t="s">
        <v>378</v>
      </c>
      <c r="C392" s="12">
        <v>4777207</v>
      </c>
      <c r="D392" s="12">
        <f t="shared" si="6"/>
        <v>5.9202218308348148E-3</v>
      </c>
      <c r="E392" s="27"/>
    </row>
    <row r="393" spans="2:5" ht="15" customHeight="1" x14ac:dyDescent="0.25">
      <c r="B393" s="18" t="s">
        <v>379</v>
      </c>
      <c r="C393" s="12">
        <v>6855003</v>
      </c>
      <c r="D393" s="12">
        <f t="shared" si="6"/>
        <v>8.4951601241139742E-3</v>
      </c>
      <c r="E393" s="27"/>
    </row>
    <row r="394" spans="2:5" ht="15" customHeight="1" x14ac:dyDescent="0.25">
      <c r="B394" s="29" t="s">
        <v>380</v>
      </c>
      <c r="C394" s="12">
        <v>1805800</v>
      </c>
      <c r="D394" s="12">
        <f t="shared" ref="D394:D457" si="8">C394*$D$8/$C$8</f>
        <v>2.2378633754244915E-3</v>
      </c>
      <c r="E394" s="27"/>
    </row>
    <row r="395" spans="2:5" ht="15" customHeight="1" x14ac:dyDescent="0.25">
      <c r="B395" s="29" t="s">
        <v>381</v>
      </c>
      <c r="C395" s="12">
        <v>16657125</v>
      </c>
      <c r="D395" s="12">
        <f t="shared" si="8"/>
        <v>2.0642579453631453E-2</v>
      </c>
      <c r="E395" s="27"/>
    </row>
    <row r="396" spans="2:5" ht="15" customHeight="1" x14ac:dyDescent="0.25">
      <c r="B396" s="29" t="s">
        <v>382</v>
      </c>
      <c r="C396" s="12">
        <v>62712643.75</v>
      </c>
      <c r="D396" s="12">
        <f t="shared" si="8"/>
        <v>7.7717537171430193E-2</v>
      </c>
      <c r="E396" s="27"/>
    </row>
    <row r="397" spans="2:5" ht="25.5" customHeight="1" x14ac:dyDescent="0.25">
      <c r="B397" s="29" t="s">
        <v>383</v>
      </c>
      <c r="C397" s="12">
        <v>13676214</v>
      </c>
      <c r="D397" s="12">
        <f t="shared" si="8"/>
        <v>1.6948443030827161E-2</v>
      </c>
      <c r="E397" s="27"/>
    </row>
    <row r="398" spans="2:5" ht="15" customHeight="1" x14ac:dyDescent="0.25">
      <c r="B398" s="29" t="s">
        <v>384</v>
      </c>
      <c r="C398" s="12">
        <v>35273971</v>
      </c>
      <c r="D398" s="12">
        <f t="shared" si="8"/>
        <v>4.3713771074695769E-2</v>
      </c>
      <c r="E398" s="3"/>
    </row>
    <row r="399" spans="2:5" ht="24.75" customHeight="1" x14ac:dyDescent="0.25">
      <c r="B399" s="29" t="s">
        <v>385</v>
      </c>
      <c r="C399" s="12">
        <v>14606195</v>
      </c>
      <c r="D399" s="12">
        <f t="shared" si="8"/>
        <v>1.8100935233585295E-2</v>
      </c>
      <c r="E399" s="3"/>
    </row>
    <row r="400" spans="2:5" s="5" customFormat="1" ht="15" customHeight="1" x14ac:dyDescent="0.25">
      <c r="B400" s="29" t="s">
        <v>386</v>
      </c>
      <c r="C400" s="12">
        <v>3520688.6</v>
      </c>
      <c r="D400" s="12">
        <f t="shared" si="8"/>
        <v>4.3630635032752942E-3</v>
      </c>
      <c r="E400" s="3"/>
    </row>
    <row r="401" spans="2:5" ht="50.25" customHeight="1" x14ac:dyDescent="0.25">
      <c r="B401" s="21" t="s">
        <v>387</v>
      </c>
      <c r="C401" s="12">
        <v>2429593318.96</v>
      </c>
      <c r="D401" s="12">
        <f t="shared" si="8"/>
        <v>3.010908132504496</v>
      </c>
      <c r="E401" s="3"/>
    </row>
    <row r="402" spans="2:5" ht="15" customHeight="1" x14ac:dyDescent="0.25">
      <c r="B402" s="13" t="s">
        <v>388</v>
      </c>
      <c r="C402" s="7">
        <f>SUM(C403:C406)</f>
        <v>2482672581.79</v>
      </c>
      <c r="D402" s="7">
        <f t="shared" si="8"/>
        <v>3.0766873651336839</v>
      </c>
      <c r="E402" s="27"/>
    </row>
    <row r="403" spans="2:5" ht="15" customHeight="1" x14ac:dyDescent="0.25">
      <c r="B403" s="29" t="s">
        <v>389</v>
      </c>
      <c r="C403" s="12">
        <v>7500000</v>
      </c>
      <c r="D403" s="12">
        <f t="shared" si="8"/>
        <v>9.2944818449904112E-3</v>
      </c>
      <c r="E403" s="27"/>
    </row>
    <row r="404" spans="2:5" ht="15" customHeight="1" x14ac:dyDescent="0.25">
      <c r="B404" s="29" t="s">
        <v>390</v>
      </c>
      <c r="C404" s="12">
        <v>4626018.74</v>
      </c>
      <c r="D404" s="12">
        <f t="shared" si="8"/>
        <v>5.7328596258020559E-3</v>
      </c>
      <c r="E404" s="27"/>
    </row>
    <row r="405" spans="2:5" ht="15" customHeight="1" x14ac:dyDescent="0.25">
      <c r="B405" s="21" t="s">
        <v>391</v>
      </c>
      <c r="C405" s="12">
        <v>2394144107.5500002</v>
      </c>
      <c r="D405" s="12">
        <f t="shared" si="8"/>
        <v>2.966977192255233</v>
      </c>
      <c r="E405" s="27"/>
    </row>
    <row r="406" spans="2:5" ht="15" customHeight="1" x14ac:dyDescent="0.25">
      <c r="B406" s="29" t="s">
        <v>447</v>
      </c>
      <c r="C406" s="12">
        <v>76402455.5</v>
      </c>
      <c r="D406" s="12">
        <f t="shared" si="8"/>
        <v>9.4682831407658374E-2</v>
      </c>
      <c r="E406" s="27"/>
    </row>
    <row r="407" spans="2:5" ht="15" customHeight="1" x14ac:dyDescent="0.25">
      <c r="B407" s="13" t="s">
        <v>392</v>
      </c>
      <c r="C407" s="7">
        <f>SUM(C408:C411)</f>
        <v>183807386.66</v>
      </c>
      <c r="D407" s="7">
        <f t="shared" si="8"/>
        <v>0.22778592243820037</v>
      </c>
      <c r="E407" s="27"/>
    </row>
    <row r="408" spans="2:5" s="5" customFormat="1" ht="15" customHeight="1" x14ac:dyDescent="0.25">
      <c r="B408" s="29" t="s">
        <v>393</v>
      </c>
      <c r="C408" s="12">
        <v>74404810</v>
      </c>
      <c r="D408" s="12">
        <f t="shared" si="8"/>
        <v>9.2207220763328143E-2</v>
      </c>
      <c r="E408" s="27"/>
    </row>
    <row r="409" spans="2:5" s="5" customFormat="1" ht="15" customHeight="1" x14ac:dyDescent="0.25">
      <c r="B409" s="24" t="s">
        <v>394</v>
      </c>
      <c r="C409" s="12">
        <v>9045000</v>
      </c>
      <c r="D409" s="12">
        <f t="shared" si="8"/>
        <v>1.1209145105058436E-2</v>
      </c>
      <c r="E409" s="27"/>
    </row>
    <row r="410" spans="2:5" ht="15" customHeight="1" x14ac:dyDescent="0.25">
      <c r="B410" s="29" t="s">
        <v>395</v>
      </c>
      <c r="C410" s="12">
        <v>17837000</v>
      </c>
      <c r="D410" s="12">
        <f t="shared" si="8"/>
        <v>2.2104756355879197E-2</v>
      </c>
      <c r="E410" s="27"/>
    </row>
    <row r="411" spans="2:5" ht="15" customHeight="1" x14ac:dyDescent="0.25">
      <c r="B411" s="15" t="s">
        <v>396</v>
      </c>
      <c r="C411" s="12">
        <v>82520576.659999996</v>
      </c>
      <c r="D411" s="12">
        <f t="shared" si="8"/>
        <v>0.1022648002139346</v>
      </c>
      <c r="E411" s="27"/>
    </row>
    <row r="412" spans="2:5" ht="28.5" customHeight="1" x14ac:dyDescent="0.25">
      <c r="B412" s="6" t="s">
        <v>397</v>
      </c>
      <c r="C412" s="7">
        <f>SUM(C413:C414)</f>
        <v>3909768.69</v>
      </c>
      <c r="D412" s="7">
        <f t="shared" si="8"/>
        <v>4.845236547642259E-3</v>
      </c>
      <c r="E412" s="27"/>
    </row>
    <row r="413" spans="2:5" ht="24.75" customHeight="1" x14ac:dyDescent="0.25">
      <c r="B413" s="29" t="s">
        <v>448</v>
      </c>
      <c r="C413" s="12">
        <v>410000</v>
      </c>
      <c r="D413" s="12">
        <f t="shared" si="8"/>
        <v>5.0809834085947586E-4</v>
      </c>
      <c r="E413" s="27"/>
    </row>
    <row r="414" spans="2:5" ht="15" customHeight="1" x14ac:dyDescent="0.25">
      <c r="B414" s="29" t="s">
        <v>398</v>
      </c>
      <c r="C414" s="12">
        <v>3499768.69</v>
      </c>
      <c r="D414" s="12">
        <f t="shared" si="8"/>
        <v>4.3371382067827835E-3</v>
      </c>
      <c r="E414" s="27"/>
    </row>
    <row r="415" spans="2:5" ht="15" customHeight="1" x14ac:dyDescent="0.25">
      <c r="B415" s="6" t="s">
        <v>399</v>
      </c>
      <c r="C415" s="7">
        <f>SUM(C416:C430)</f>
        <v>129208003.87000002</v>
      </c>
      <c r="D415" s="7">
        <f t="shared" si="8"/>
        <v>0.16012285949295546</v>
      </c>
      <c r="E415" s="27"/>
    </row>
    <row r="416" spans="2:5" ht="15" customHeight="1" x14ac:dyDescent="0.25">
      <c r="B416" s="29" t="s">
        <v>400</v>
      </c>
      <c r="C416" s="12">
        <v>30514629.859999999</v>
      </c>
      <c r="D416" s="12">
        <f t="shared" si="8"/>
        <v>3.7815689765382972E-2</v>
      </c>
      <c r="E416" s="27"/>
    </row>
    <row r="417" spans="2:5" ht="15" customHeight="1" x14ac:dyDescent="0.25">
      <c r="B417" s="29" t="s">
        <v>401</v>
      </c>
      <c r="C417" s="12">
        <v>1048434.6</v>
      </c>
      <c r="D417" s="12">
        <f t="shared" si="8"/>
        <v>1.2992875140479712E-3</v>
      </c>
      <c r="E417" s="27"/>
    </row>
    <row r="418" spans="2:5" ht="15" customHeight="1" x14ac:dyDescent="0.25">
      <c r="B418" s="29" t="s">
        <v>402</v>
      </c>
      <c r="C418" s="12">
        <v>2448603</v>
      </c>
      <c r="D418" s="12">
        <f t="shared" si="8"/>
        <v>3.0344661505452074E-3</v>
      </c>
      <c r="E418" s="27"/>
    </row>
    <row r="419" spans="2:5" ht="27.75" customHeight="1" x14ac:dyDescent="0.25">
      <c r="B419" s="29" t="s">
        <v>403</v>
      </c>
      <c r="C419" s="12">
        <v>31736924</v>
      </c>
      <c r="D419" s="12">
        <f t="shared" si="8"/>
        <v>3.9330435191178729E-2</v>
      </c>
      <c r="E419" s="27"/>
    </row>
    <row r="420" spans="2:5" ht="15" customHeight="1" x14ac:dyDescent="0.25">
      <c r="B420" s="29" t="s">
        <v>404</v>
      </c>
      <c r="C420" s="12">
        <v>4164166</v>
      </c>
      <c r="D420" s="12">
        <f t="shared" si="8"/>
        <v>5.1605020382035124E-3</v>
      </c>
      <c r="E420" s="27"/>
    </row>
    <row r="421" spans="2:5" ht="42.75" customHeight="1" x14ac:dyDescent="0.25">
      <c r="B421" s="29" t="s">
        <v>451</v>
      </c>
      <c r="C421" s="12">
        <v>1921556.95</v>
      </c>
      <c r="D421" s="12">
        <f t="shared" si="8"/>
        <v>2.3813168247853529E-3</v>
      </c>
      <c r="E421" s="27"/>
    </row>
    <row r="422" spans="2:5" ht="39.75" customHeight="1" x14ac:dyDescent="0.25">
      <c r="B422" s="29" t="s">
        <v>452</v>
      </c>
      <c r="C422" s="12">
        <v>966897</v>
      </c>
      <c r="D422" s="12">
        <f t="shared" si="8"/>
        <v>1.1982408816634258E-3</v>
      </c>
      <c r="E422" s="27"/>
    </row>
    <row r="423" spans="2:5" ht="15" customHeight="1" x14ac:dyDescent="0.25">
      <c r="B423" s="29" t="s">
        <v>405</v>
      </c>
      <c r="C423" s="12">
        <v>1573392</v>
      </c>
      <c r="D423" s="12">
        <f t="shared" si="8"/>
        <v>1.9498484505404204E-3</v>
      </c>
      <c r="E423" s="27"/>
    </row>
    <row r="424" spans="2:5" ht="15" customHeight="1" x14ac:dyDescent="0.25">
      <c r="B424" s="29" t="s">
        <v>406</v>
      </c>
      <c r="C424" s="12">
        <v>3643368</v>
      </c>
      <c r="D424" s="12">
        <f t="shared" si="8"/>
        <v>4.5150956974158701E-3</v>
      </c>
      <c r="E424" s="27"/>
    </row>
    <row r="425" spans="2:5" ht="43.5" customHeight="1" x14ac:dyDescent="0.25">
      <c r="B425" s="29" t="s">
        <v>453</v>
      </c>
      <c r="C425" s="12">
        <v>25698000</v>
      </c>
      <c r="D425" s="12">
        <f t="shared" si="8"/>
        <v>3.1846612593675147E-2</v>
      </c>
      <c r="E425" s="27"/>
    </row>
    <row r="426" spans="2:5" ht="15" customHeight="1" x14ac:dyDescent="0.25">
      <c r="B426" s="29" t="s">
        <v>407</v>
      </c>
      <c r="C426" s="12">
        <v>12099055.199999999</v>
      </c>
      <c r="D426" s="12">
        <f t="shared" si="8"/>
        <v>1.4993926519724912E-2</v>
      </c>
      <c r="E426" s="27"/>
    </row>
    <row r="427" spans="2:5" ht="28.5" customHeight="1" x14ac:dyDescent="0.25">
      <c r="B427" s="29" t="s">
        <v>454</v>
      </c>
      <c r="C427" s="12">
        <v>3043000</v>
      </c>
      <c r="D427" s="12">
        <f t="shared" si="8"/>
        <v>3.7710811005741097E-3</v>
      </c>
      <c r="E427" s="27"/>
    </row>
    <row r="428" spans="2:5" ht="56.25" customHeight="1" x14ac:dyDescent="0.25">
      <c r="B428" s="29" t="s">
        <v>459</v>
      </c>
      <c r="C428" s="12">
        <v>8999973.9000000004</v>
      </c>
      <c r="D428" s="12">
        <f t="shared" si="8"/>
        <v>1.1153345869191674E-2</v>
      </c>
      <c r="E428" s="27"/>
    </row>
    <row r="429" spans="2:5" ht="36" customHeight="1" x14ac:dyDescent="0.25">
      <c r="B429" s="29" t="s">
        <v>455</v>
      </c>
      <c r="C429" s="12">
        <v>203000</v>
      </c>
      <c r="D429" s="12">
        <f t="shared" si="8"/>
        <v>2.5157064193774049E-4</v>
      </c>
      <c r="E429" s="27"/>
    </row>
    <row r="430" spans="2:5" ht="27.75" customHeight="1" x14ac:dyDescent="0.25">
      <c r="B430" s="29" t="s">
        <v>456</v>
      </c>
      <c r="C430" s="12">
        <v>1147003.3600000001</v>
      </c>
      <c r="D430" s="12">
        <f t="shared" si="8"/>
        <v>1.4214402540884004E-3</v>
      </c>
      <c r="E430" s="27"/>
    </row>
    <row r="431" spans="2:5" ht="30.75" customHeight="1" x14ac:dyDescent="0.25">
      <c r="B431" s="6" t="s">
        <v>408</v>
      </c>
      <c r="C431" s="7">
        <f>SUM(C432:C433)</f>
        <v>43769170</v>
      </c>
      <c r="D431" s="7">
        <f t="shared" si="8"/>
        <v>5.424156745803986E-2</v>
      </c>
      <c r="E431" s="27"/>
    </row>
    <row r="432" spans="2:5" ht="25.5" customHeight="1" x14ac:dyDescent="0.25">
      <c r="B432" s="29" t="s">
        <v>409</v>
      </c>
      <c r="C432" s="12">
        <v>37704670</v>
      </c>
      <c r="D432" s="12">
        <f t="shared" si="8"/>
        <v>4.6726049438180615E-2</v>
      </c>
      <c r="E432" s="27"/>
    </row>
    <row r="433" spans="2:5" ht="15" customHeight="1" x14ac:dyDescent="0.25">
      <c r="B433" s="29" t="s">
        <v>410</v>
      </c>
      <c r="C433" s="12">
        <v>6064500</v>
      </c>
      <c r="D433" s="12">
        <f t="shared" si="8"/>
        <v>7.5155180198592467E-3</v>
      </c>
      <c r="E433" s="27"/>
    </row>
    <row r="434" spans="2:5" ht="24.75" customHeight="1" x14ac:dyDescent="0.25">
      <c r="B434" s="6" t="s">
        <v>411</v>
      </c>
      <c r="C434" s="7">
        <f t="shared" ref="C434:C436" si="9">SUM(C435)</f>
        <v>2081520</v>
      </c>
      <c r="D434" s="7">
        <f t="shared" si="8"/>
        <v>2.579553313331259E-3</v>
      </c>
      <c r="E434" s="27"/>
    </row>
    <row r="435" spans="2:5" ht="15" customHeight="1" x14ac:dyDescent="0.25">
      <c r="B435" s="29" t="s">
        <v>412</v>
      </c>
      <c r="C435" s="12">
        <v>2081520</v>
      </c>
      <c r="D435" s="12">
        <f t="shared" si="8"/>
        <v>2.579553313331259E-3</v>
      </c>
      <c r="E435" s="27"/>
    </row>
    <row r="436" spans="2:5" ht="31.5" customHeight="1" x14ac:dyDescent="0.25">
      <c r="B436" s="6" t="s">
        <v>413</v>
      </c>
      <c r="C436" s="7">
        <f t="shared" si="9"/>
        <v>2280746</v>
      </c>
      <c r="D436" s="7">
        <f t="shared" si="8"/>
        <v>2.8264469720046003E-3</v>
      </c>
      <c r="E436" s="27"/>
    </row>
    <row r="437" spans="2:5" ht="15" customHeight="1" x14ac:dyDescent="0.25">
      <c r="B437" s="29" t="s">
        <v>457</v>
      </c>
      <c r="C437" s="12">
        <v>2280746</v>
      </c>
      <c r="D437" s="12">
        <f t="shared" si="8"/>
        <v>2.8264469720046003E-3</v>
      </c>
      <c r="E437" s="27"/>
    </row>
    <row r="438" spans="2:5" ht="27" customHeight="1" x14ac:dyDescent="0.25">
      <c r="B438" s="6" t="s">
        <v>414</v>
      </c>
      <c r="C438" s="7">
        <f>SUM(C439:C443)</f>
        <v>14742479.5</v>
      </c>
      <c r="D438" s="7">
        <f t="shared" si="8"/>
        <v>1.8269827741719109E-2</v>
      </c>
      <c r="E438" s="27"/>
    </row>
    <row r="439" spans="2:5" ht="24.75" customHeight="1" x14ac:dyDescent="0.25">
      <c r="B439" s="29" t="s">
        <v>415</v>
      </c>
      <c r="C439" s="12">
        <v>1737037</v>
      </c>
      <c r="D439" s="12">
        <f t="shared" si="8"/>
        <v>2.1526478480768814E-3</v>
      </c>
      <c r="E439" s="27"/>
    </row>
    <row r="440" spans="2:5" ht="24.75" customHeight="1" x14ac:dyDescent="0.25">
      <c r="B440" s="29" t="s">
        <v>416</v>
      </c>
      <c r="C440" s="11">
        <v>0</v>
      </c>
      <c r="D440" s="12">
        <v>2.8264469720046003E-3</v>
      </c>
      <c r="E440" s="27"/>
    </row>
    <row r="441" spans="2:5" ht="24.75" customHeight="1" x14ac:dyDescent="0.25">
      <c r="B441" s="29" t="s">
        <v>417</v>
      </c>
      <c r="C441" s="12">
        <v>2058600</v>
      </c>
      <c r="D441" s="12">
        <f t="shared" si="8"/>
        <v>2.5511493768129684E-3</v>
      </c>
      <c r="E441" s="27"/>
    </row>
    <row r="442" spans="2:5" ht="15" customHeight="1" x14ac:dyDescent="0.25">
      <c r="B442" s="29" t="s">
        <v>418</v>
      </c>
      <c r="C442" s="12">
        <v>10646842.5</v>
      </c>
      <c r="D442" s="12">
        <f t="shared" si="8"/>
        <v>1.3194251243029644E-2</v>
      </c>
      <c r="E442" s="27"/>
    </row>
    <row r="443" spans="2:5" ht="15" customHeight="1" x14ac:dyDescent="0.25">
      <c r="B443" s="29" t="s">
        <v>419</v>
      </c>
      <c r="C443" s="12">
        <v>300000</v>
      </c>
      <c r="D443" s="12">
        <f t="shared" si="8"/>
        <v>3.7177927379961648E-4</v>
      </c>
      <c r="E443" s="27"/>
    </row>
    <row r="444" spans="2:5" ht="15" customHeight="1" x14ac:dyDescent="0.25">
      <c r="B444" s="13" t="s">
        <v>420</v>
      </c>
      <c r="C444" s="7">
        <f>SUM(C445:C460)</f>
        <v>507571670.57999998</v>
      </c>
      <c r="D444" s="7">
        <f t="shared" si="8"/>
        <v>0.62901542363163521</v>
      </c>
      <c r="E444" s="27"/>
    </row>
    <row r="445" spans="2:5" ht="15" customHeight="1" x14ac:dyDescent="0.25">
      <c r="B445" s="15" t="s">
        <v>458</v>
      </c>
      <c r="C445" s="17">
        <v>0</v>
      </c>
      <c r="D445" s="12">
        <v>2.8264469720046003E-3</v>
      </c>
      <c r="E445" s="27"/>
    </row>
    <row r="446" spans="2:5" ht="15" customHeight="1" x14ac:dyDescent="0.25">
      <c r="B446" s="15" t="s">
        <v>421</v>
      </c>
      <c r="C446" s="12">
        <v>9662596.75</v>
      </c>
      <c r="D446" s="12">
        <f t="shared" si="8"/>
        <v>1.1974510675778448E-2</v>
      </c>
      <c r="E446" s="27"/>
    </row>
    <row r="447" spans="2:5" ht="25.5" customHeight="1" x14ac:dyDescent="0.25">
      <c r="B447" s="15" t="s">
        <v>422</v>
      </c>
      <c r="C447" s="12">
        <v>127755206.02</v>
      </c>
      <c r="D447" s="12">
        <f t="shared" si="8"/>
        <v>0.15832245906078662</v>
      </c>
      <c r="E447" s="27"/>
    </row>
    <row r="448" spans="2:5" ht="15.75" customHeight="1" x14ac:dyDescent="0.25">
      <c r="B448" s="15" t="s">
        <v>423</v>
      </c>
      <c r="C448" s="12">
        <v>103959401</v>
      </c>
      <c r="D448" s="12">
        <f t="shared" si="8"/>
        <v>0.12883316869474373</v>
      </c>
      <c r="E448" s="27"/>
    </row>
    <row r="449" spans="2:5" ht="18" customHeight="1" x14ac:dyDescent="0.25">
      <c r="B449" s="15" t="s">
        <v>424</v>
      </c>
      <c r="C449" s="12">
        <v>497358.81</v>
      </c>
      <c r="D449" s="12">
        <f t="shared" si="8"/>
        <v>6.1635899066547143E-4</v>
      </c>
      <c r="E449" s="27"/>
    </row>
    <row r="450" spans="2:5" ht="25.5" customHeight="1" x14ac:dyDescent="0.25">
      <c r="B450" s="15" t="s">
        <v>425</v>
      </c>
      <c r="C450" s="12">
        <v>197103.8</v>
      </c>
      <c r="D450" s="12">
        <f t="shared" si="8"/>
        <v>2.4426369209048279E-4</v>
      </c>
      <c r="E450" s="27"/>
    </row>
    <row r="451" spans="2:5" ht="20.25" customHeight="1" x14ac:dyDescent="0.25">
      <c r="B451" s="21" t="s">
        <v>426</v>
      </c>
      <c r="C451" s="12">
        <v>16131000</v>
      </c>
      <c r="D451" s="12">
        <f t="shared" si="8"/>
        <v>1.9990571552205377E-2</v>
      </c>
      <c r="E451" s="27"/>
    </row>
    <row r="452" spans="2:5" ht="25.5" customHeight="1" x14ac:dyDescent="0.25">
      <c r="B452" s="15" t="s">
        <v>427</v>
      </c>
      <c r="C452" s="12">
        <v>15809387.33</v>
      </c>
      <c r="D452" s="12">
        <f t="shared" si="8"/>
        <v>1.9592008469214193E-2</v>
      </c>
      <c r="E452" s="27"/>
    </row>
    <row r="453" spans="2:5" ht="25.5" customHeight="1" x14ac:dyDescent="0.25">
      <c r="B453" s="15" t="s">
        <v>428</v>
      </c>
      <c r="C453" s="12">
        <v>15243922.869999999</v>
      </c>
      <c r="D453" s="12">
        <f t="shared" si="8"/>
        <v>1.8891248581553218E-2</v>
      </c>
      <c r="E453" s="27"/>
    </row>
    <row r="454" spans="2:5" ht="25.5" customHeight="1" x14ac:dyDescent="0.25">
      <c r="B454" s="15" t="s">
        <v>429</v>
      </c>
      <c r="C454" s="12">
        <v>191824</v>
      </c>
      <c r="D454" s="12">
        <f t="shared" si="8"/>
        <v>2.3772062472445876E-4</v>
      </c>
      <c r="E454" s="27"/>
    </row>
    <row r="455" spans="2:5" ht="15" customHeight="1" x14ac:dyDescent="0.25">
      <c r="B455" s="15" t="s">
        <v>430</v>
      </c>
      <c r="C455" s="12">
        <v>68750741</v>
      </c>
      <c r="D455" s="12">
        <f t="shared" si="8"/>
        <v>8.5200335207218397E-2</v>
      </c>
      <c r="E455" s="27"/>
    </row>
    <row r="456" spans="2:5" ht="15" customHeight="1" x14ac:dyDescent="0.25">
      <c r="B456" s="15" t="s">
        <v>431</v>
      </c>
      <c r="C456" s="12">
        <v>95833149</v>
      </c>
      <c r="D456" s="12">
        <f t="shared" si="8"/>
        <v>0.11876259513716814</v>
      </c>
      <c r="E456" s="27"/>
    </row>
    <row r="457" spans="2:5" ht="15" customHeight="1" x14ac:dyDescent="0.25">
      <c r="B457" s="15" t="s">
        <v>432</v>
      </c>
      <c r="C457" s="12">
        <v>3142818</v>
      </c>
      <c r="D457" s="12">
        <f t="shared" si="8"/>
        <v>3.8947819790812101E-3</v>
      </c>
      <c r="E457" s="27"/>
    </row>
    <row r="458" spans="2:5" ht="26.25" customHeight="1" x14ac:dyDescent="0.25">
      <c r="B458" s="15" t="s">
        <v>433</v>
      </c>
      <c r="C458" s="12">
        <v>7192776</v>
      </c>
      <c r="D458" s="12">
        <f t="shared" ref="D458:D468" si="10">C458*$D$8/$C$8</f>
        <v>8.9137501262776999E-3</v>
      </c>
      <c r="E458" s="27"/>
    </row>
    <row r="459" spans="2:5" ht="15" customHeight="1" x14ac:dyDescent="0.25">
      <c r="B459" s="21" t="s">
        <v>434</v>
      </c>
      <c r="C459" s="12">
        <v>43124851</v>
      </c>
      <c r="D459" s="12">
        <f t="shared" si="10"/>
        <v>5.3443085958322215E-2</v>
      </c>
      <c r="E459" s="27"/>
    </row>
    <row r="460" spans="2:5" ht="15" customHeight="1" x14ac:dyDescent="0.25">
      <c r="B460" s="29" t="s">
        <v>445</v>
      </c>
      <c r="C460" s="12">
        <v>79535</v>
      </c>
      <c r="D460" s="12">
        <f t="shared" si="10"/>
        <v>9.8564881805508319E-5</v>
      </c>
      <c r="E460" s="27"/>
    </row>
    <row r="461" spans="2:5" ht="15" customHeight="1" x14ac:dyDescent="0.25">
      <c r="B461" s="13" t="s">
        <v>435</v>
      </c>
      <c r="C461" s="14">
        <f>SUM(C462:C466)</f>
        <v>9511636.5899999999</v>
      </c>
      <c r="D461" s="7">
        <f t="shared" si="10"/>
        <v>1.1787431146920201E-2</v>
      </c>
      <c r="E461" s="27"/>
    </row>
    <row r="462" spans="2:5" ht="15" customHeight="1" x14ac:dyDescent="0.25">
      <c r="B462" s="15" t="s">
        <v>436</v>
      </c>
      <c r="C462" s="12">
        <v>90540</v>
      </c>
      <c r="D462" s="12">
        <f t="shared" si="10"/>
        <v>1.1220298483272425E-4</v>
      </c>
      <c r="E462" s="27"/>
    </row>
    <row r="463" spans="2:5" ht="15" customHeight="1" x14ac:dyDescent="0.25">
      <c r="B463" s="15" t="s">
        <v>437</v>
      </c>
      <c r="C463" s="12">
        <v>59187.32</v>
      </c>
      <c r="D463" s="12">
        <f t="shared" si="10"/>
        <v>7.3348729492485058E-5</v>
      </c>
      <c r="E463" s="27"/>
    </row>
    <row r="464" spans="2:5" ht="15" customHeight="1" x14ac:dyDescent="0.25">
      <c r="B464" s="21" t="s">
        <v>438</v>
      </c>
      <c r="C464" s="12">
        <v>8229019.2800000003</v>
      </c>
      <c r="D464" s="12">
        <f t="shared" si="10"/>
        <v>1.0197929373338143E-2</v>
      </c>
      <c r="E464" s="27"/>
    </row>
    <row r="465" spans="2:5" ht="15" customHeight="1" x14ac:dyDescent="0.25">
      <c r="B465" s="15" t="s">
        <v>439</v>
      </c>
      <c r="C465" s="12">
        <v>506565.99</v>
      </c>
      <c r="D465" s="12">
        <f t="shared" si="10"/>
        <v>6.2776911964594596E-4</v>
      </c>
      <c r="E465" s="27"/>
    </row>
    <row r="466" spans="2:5" ht="15" customHeight="1" x14ac:dyDescent="0.25">
      <c r="B466" s="15" t="s">
        <v>440</v>
      </c>
      <c r="C466" s="12">
        <v>626324</v>
      </c>
      <c r="D466" s="12">
        <f t="shared" si="10"/>
        <v>7.7618093961090331E-4</v>
      </c>
      <c r="E466" s="27"/>
    </row>
    <row r="467" spans="2:5" ht="15" customHeight="1" x14ac:dyDescent="0.25">
      <c r="B467" s="13" t="s">
        <v>441</v>
      </c>
      <c r="C467" s="14">
        <f>+C468</f>
        <v>1534311901.6300001</v>
      </c>
      <c r="D467" s="7">
        <f t="shared" si="10"/>
        <v>1.9014178819003666</v>
      </c>
      <c r="E467" s="27"/>
    </row>
    <row r="468" spans="2:5" ht="15" customHeight="1" x14ac:dyDescent="0.25">
      <c r="B468" s="21" t="s">
        <v>442</v>
      </c>
      <c r="C468" s="12">
        <v>1534311901.6300001</v>
      </c>
      <c r="D468" s="12">
        <f t="shared" si="10"/>
        <v>1.9014178819003666</v>
      </c>
      <c r="E468" s="27"/>
    </row>
    <row r="474" spans="2:5" ht="15" customHeight="1" x14ac:dyDescent="0.25">
      <c r="E474" s="27"/>
    </row>
    <row r="475" spans="2:5" ht="15" customHeight="1" x14ac:dyDescent="0.25">
      <c r="E475" s="27"/>
    </row>
    <row r="476" spans="2:5" ht="15" customHeight="1" x14ac:dyDescent="0.25">
      <c r="E476" s="27"/>
    </row>
    <row r="477" spans="2:5" ht="15" customHeight="1" x14ac:dyDescent="0.25">
      <c r="E477" s="27"/>
    </row>
    <row r="478" spans="2:5" ht="15" customHeight="1" x14ac:dyDescent="0.25">
      <c r="E478" s="27"/>
    </row>
    <row r="479" spans="2:5" ht="15" customHeight="1" x14ac:dyDescent="0.25">
      <c r="E479" s="27"/>
    </row>
    <row r="480" spans="2:5" ht="15" customHeight="1" x14ac:dyDescent="0.25">
      <c r="E480" s="27"/>
    </row>
    <row r="481" spans="5:5" ht="15" customHeight="1" x14ac:dyDescent="0.25">
      <c r="E481" s="27"/>
    </row>
    <row r="482" spans="5:5" ht="15" customHeight="1" x14ac:dyDescent="0.25">
      <c r="E482" s="27"/>
    </row>
    <row r="483" spans="5:5" ht="15" customHeight="1" x14ac:dyDescent="0.25">
      <c r="E483" s="27"/>
    </row>
    <row r="484" spans="5:5" ht="15" customHeight="1" x14ac:dyDescent="0.25">
      <c r="E484" s="27"/>
    </row>
    <row r="485" spans="5:5" ht="15" customHeight="1" x14ac:dyDescent="0.25">
      <c r="E485" s="27"/>
    </row>
    <row r="486" spans="5:5" ht="15" customHeight="1" x14ac:dyDescent="0.25">
      <c r="E486" s="27"/>
    </row>
    <row r="487" spans="5:5" ht="15" customHeight="1" x14ac:dyDescent="0.25">
      <c r="E487" s="27"/>
    </row>
    <row r="488" spans="5:5" ht="15" customHeight="1" x14ac:dyDescent="0.25">
      <c r="E488" s="27"/>
    </row>
    <row r="489" spans="5:5" ht="15" customHeight="1" x14ac:dyDescent="0.25">
      <c r="E489" s="27"/>
    </row>
    <row r="490" spans="5:5" ht="15" customHeight="1" x14ac:dyDescent="0.25">
      <c r="E490" s="27"/>
    </row>
    <row r="491" spans="5:5" ht="15" customHeight="1" x14ac:dyDescent="0.25">
      <c r="E491" s="27"/>
    </row>
    <row r="492" spans="5:5" ht="15" customHeight="1" x14ac:dyDescent="0.25">
      <c r="E492" s="27"/>
    </row>
    <row r="493" spans="5:5" ht="15" customHeight="1" x14ac:dyDescent="0.25">
      <c r="E493" s="27"/>
    </row>
    <row r="494" spans="5:5" ht="15" customHeight="1" x14ac:dyDescent="0.25">
      <c r="E494" s="27"/>
    </row>
    <row r="495" spans="5:5" ht="15" customHeight="1" x14ac:dyDescent="0.25">
      <c r="E495" s="27"/>
    </row>
    <row r="496" spans="5:5" ht="15" customHeight="1" x14ac:dyDescent="0.25">
      <c r="E496" s="27"/>
    </row>
    <row r="497" spans="5:5" ht="15" customHeight="1" x14ac:dyDescent="0.25">
      <c r="E497" s="27"/>
    </row>
    <row r="498" spans="5:5" ht="15" customHeight="1" x14ac:dyDescent="0.25">
      <c r="E498" s="27"/>
    </row>
    <row r="499" spans="5:5" ht="15" customHeight="1" x14ac:dyDescent="0.25">
      <c r="E499" s="27"/>
    </row>
    <row r="500" spans="5:5" ht="15" customHeight="1" x14ac:dyDescent="0.25">
      <c r="E500" s="27"/>
    </row>
    <row r="501" spans="5:5" ht="15" customHeight="1" x14ac:dyDescent="0.25">
      <c r="E501" s="27"/>
    </row>
    <row r="502" spans="5:5" ht="15" customHeight="1" x14ac:dyDescent="0.25">
      <c r="E502" s="27"/>
    </row>
  </sheetData>
  <mergeCells count="7">
    <mergeCell ref="D6:D7"/>
    <mergeCell ref="B1:D1"/>
    <mergeCell ref="B2:D2"/>
    <mergeCell ref="B3:D3"/>
    <mergeCell ref="B4:D4"/>
    <mergeCell ref="B6:B7"/>
    <mergeCell ref="C6:C7"/>
  </mergeCells>
  <printOptions horizontalCentered="1"/>
  <pageMargins left="0.19685039370078741" right="0.19685039370078741" top="0.35433070866141736" bottom="0.35433070866141736" header="0.31496062992125984" footer="0.31496062992125984"/>
  <pageSetup paperSize="122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EADID </vt:lpstr>
      <vt:lpstr>'EADID '!Área_de_impresión</vt:lpstr>
      <vt:lpstr>'EADID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Yadira Araceli Banderas Medrano</cp:lastModifiedBy>
  <cp:lastPrinted>2025-11-04T02:21:36Z</cp:lastPrinted>
  <dcterms:created xsi:type="dcterms:W3CDTF">2025-10-30T23:56:43Z</dcterms:created>
  <dcterms:modified xsi:type="dcterms:W3CDTF">2025-11-04T02:21:44Z</dcterms:modified>
</cp:coreProperties>
</file>